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52511"/>
</workbook>
</file>

<file path=xl/calcChain.xml><?xml version="1.0" encoding="utf-8"?>
<calcChain xmlns="http://schemas.openxmlformats.org/spreadsheetml/2006/main">
  <c r="B36" i="5" l="1"/>
  <c r="B28" i="5" l="1"/>
  <c r="B18" i="5"/>
  <c r="B28" i="4" l="1"/>
  <c r="B18" i="4"/>
  <c r="B36" i="4" s="1"/>
  <c r="B42" i="2" l="1"/>
  <c r="B40" i="2"/>
  <c r="B28" i="2"/>
  <c r="B32" i="2" s="1"/>
  <c r="B18" i="2"/>
  <c r="B41" i="2" s="1"/>
  <c r="B28" i="3"/>
  <c r="B18" i="3"/>
  <c r="B36" i="3" s="1"/>
  <c r="B34" i="2" l="1"/>
  <c r="B33" i="2"/>
  <c r="B41" i="1"/>
  <c r="B33" i="1"/>
  <c r="B32" i="1"/>
  <c r="B31" i="1"/>
  <c r="B23" i="1"/>
  <c r="B22" i="1"/>
  <c r="B21" i="1"/>
  <c r="B40" i="1" l="1"/>
  <c r="B39" i="1"/>
  <c r="B26" i="1" l="1"/>
  <c r="B18" i="1" l="1"/>
</calcChain>
</file>

<file path=xl/sharedStrings.xml><?xml version="1.0" encoding="utf-8"?>
<sst xmlns="http://schemas.openxmlformats.org/spreadsheetml/2006/main" count="155" uniqueCount="47">
  <si>
    <t>Ekonomicky oprávnené náklady rok 2016</t>
  </si>
  <si>
    <t xml:space="preserve">ZPS Bohunka  </t>
  </si>
  <si>
    <t>náklady</t>
  </si>
  <si>
    <t>mzdy</t>
  </si>
  <si>
    <t>poistné a príspevky</t>
  </si>
  <si>
    <t>cestovné náhrady</t>
  </si>
  <si>
    <t>energia, teplo, voda</t>
  </si>
  <si>
    <t>materiál</t>
  </si>
  <si>
    <t>dopravné</t>
  </si>
  <si>
    <t>rutinná údržba</t>
  </si>
  <si>
    <t>nájomné za prenájom</t>
  </si>
  <si>
    <t>služby</t>
  </si>
  <si>
    <t>bežné transfery</t>
  </si>
  <si>
    <t>SPOLU</t>
  </si>
  <si>
    <t>100% EON n a 1 osobu/rok</t>
  </si>
  <si>
    <t>100% EON n a 1 osobu/mesiac</t>
  </si>
  <si>
    <t>100% EON n a 1 osobu na 1 deň</t>
  </si>
  <si>
    <t>transfer zo ŠR</t>
  </si>
  <si>
    <t>odpisy</t>
  </si>
  <si>
    <t>rozdiel (náklady - transfér zo ŠR)</t>
  </si>
  <si>
    <t>Suma</t>
  </si>
  <si>
    <t>Plná kapacita 365x30 klientov</t>
  </si>
  <si>
    <t>Počet neobsadených miest na dni</t>
  </si>
  <si>
    <t>Skutočná obsadenosť na dni</t>
  </si>
  <si>
    <t>EON bez transfera ŠR</t>
  </si>
  <si>
    <r>
      <t xml:space="preserve">EON podľa </t>
    </r>
    <r>
      <rPr>
        <b/>
        <sz val="11"/>
        <rFont val="Calibri"/>
        <family val="2"/>
        <charset val="238"/>
        <scheme val="minor"/>
      </rPr>
      <t>kapacity</t>
    </r>
    <r>
      <rPr>
        <sz val="11"/>
        <rFont val="Calibri"/>
        <family val="2"/>
        <charset val="238"/>
        <scheme val="minor"/>
      </rPr>
      <t xml:space="preserve"> klient/mesiac</t>
    </r>
  </si>
  <si>
    <r>
      <t xml:space="preserve">EON podľa </t>
    </r>
    <r>
      <rPr>
        <b/>
        <sz val="11"/>
        <rFont val="Calibri"/>
        <family val="2"/>
        <charset val="238"/>
        <scheme val="minor"/>
      </rPr>
      <t xml:space="preserve">obsadenosti </t>
    </r>
    <r>
      <rPr>
        <sz val="11"/>
        <rFont val="Calibri"/>
        <family val="2"/>
        <charset val="238"/>
        <scheme val="minor"/>
      </rPr>
      <t>klient/mesiac</t>
    </r>
  </si>
  <si>
    <t>Ekonomicky oprávnené náklady rok 2018</t>
  </si>
  <si>
    <t>Eura</t>
  </si>
  <si>
    <t>373289,19:30=12442,97</t>
  </si>
  <si>
    <t>12442,97 : 12 =1036,91</t>
  </si>
  <si>
    <t>12442,97 : 365 = 34,09</t>
  </si>
  <si>
    <t>Ekonomicky oprávnené náklady rok 2017</t>
  </si>
  <si>
    <t>339267,86  : 30 = 11308,92</t>
  </si>
  <si>
    <t>11308,92 : 12 = 942,41</t>
  </si>
  <si>
    <t>11308,92 : 365 = 30,98</t>
  </si>
  <si>
    <t xml:space="preserve">ZpS Bohunka  </t>
  </si>
  <si>
    <t>Ekonomicky oprávnené náklady rok 2019</t>
  </si>
  <si>
    <t>Plná kapacita 365x38 klientov</t>
  </si>
  <si>
    <t>482247,98:38=12690,74</t>
  </si>
  <si>
    <t>12690,74 : 12 =1057,56</t>
  </si>
  <si>
    <t>12690,74 : 365 = 34,77</t>
  </si>
  <si>
    <t>Ekonomicky oprávnené náklady rok 2020</t>
  </si>
  <si>
    <t>537212,10:38=14137,16</t>
  </si>
  <si>
    <t>14137,16 : 12 =1178,10</t>
  </si>
  <si>
    <t>Plná kapacita 366x38 klientov</t>
  </si>
  <si>
    <t>14137,16 : 366 = 38,62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</si>
</sst>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0" fillId="0" borderId="0" xfId="0" applyNumberFormat="1" applyBorder="1"/>
    <xf numFmtId="164" fontId="1" fillId="3" borderId="0" xfId="0" applyNumberFormat="1" applyFont="1" applyFill="1" applyBorder="1"/>
    <xf numFmtId="2" fontId="0" fillId="0" borderId="2" xfId="0" applyNumberFormat="1" applyBorder="1"/>
    <xf numFmtId="164" fontId="0" fillId="0" borderId="0" xfId="0" applyNumberFormat="1" applyBorder="1" applyAlignment="1">
      <alignment horizontal="center"/>
    </xf>
    <xf numFmtId="0" fontId="0" fillId="0" borderId="2" xfId="0" applyBorder="1"/>
    <xf numFmtId="164" fontId="2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0" fontId="0" fillId="0" borderId="3" xfId="0" applyBorder="1"/>
    <xf numFmtId="0" fontId="3" fillId="2" borderId="6" xfId="0" applyFont="1" applyFill="1" applyBorder="1"/>
    <xf numFmtId="164" fontId="2" fillId="4" borderId="5" xfId="0" applyNumberFormat="1" applyFont="1" applyFill="1" applyBorder="1"/>
    <xf numFmtId="0" fontId="3" fillId="4" borderId="4" xfId="0" applyFont="1" applyFill="1" applyBorder="1"/>
    <xf numFmtId="164" fontId="2" fillId="2" borderId="7" xfId="0" applyNumberFormat="1" applyFont="1" applyFill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3" workbookViewId="0">
      <selection activeCell="E32" sqref="E32"/>
    </sheetView>
  </sheetViews>
  <sheetFormatPr defaultRowHeight="15" x14ac:dyDescent="0.25"/>
  <cols>
    <col min="1" max="1" width="37" customWidth="1"/>
    <col min="2" max="2" width="19.28515625" customWidth="1"/>
    <col min="3" max="3" width="15.28515625" customWidth="1"/>
    <col min="4" max="4" width="11.7109375" customWidth="1"/>
  </cols>
  <sheetData>
    <row r="1" spans="1:3" x14ac:dyDescent="0.25">
      <c r="A1" s="1" t="s">
        <v>1</v>
      </c>
    </row>
    <row r="3" spans="1:3" x14ac:dyDescent="0.25">
      <c r="A3" s="1" t="s">
        <v>0</v>
      </c>
    </row>
    <row r="6" spans="1:3" x14ac:dyDescent="0.25">
      <c r="A6" s="2" t="s">
        <v>2</v>
      </c>
      <c r="B6" s="2" t="s">
        <v>20</v>
      </c>
    </row>
    <row r="7" spans="1:3" x14ac:dyDescent="0.25">
      <c r="A7" s="3" t="s">
        <v>3</v>
      </c>
      <c r="B7" s="5">
        <v>139270.01999999999</v>
      </c>
      <c r="C7" s="6"/>
    </row>
    <row r="8" spans="1:3" x14ac:dyDescent="0.25">
      <c r="A8" s="3" t="s">
        <v>4</v>
      </c>
      <c r="B8" s="5">
        <v>48258.05</v>
      </c>
      <c r="C8" s="6"/>
    </row>
    <row r="9" spans="1:3" x14ac:dyDescent="0.25">
      <c r="A9" s="3" t="s">
        <v>5</v>
      </c>
      <c r="B9" s="5">
        <v>0</v>
      </c>
      <c r="C9" s="6"/>
    </row>
    <row r="10" spans="1:3" x14ac:dyDescent="0.25">
      <c r="A10" s="3" t="s">
        <v>6</v>
      </c>
      <c r="B10" s="5">
        <v>7319.73</v>
      </c>
      <c r="C10" s="6"/>
    </row>
    <row r="11" spans="1:3" x14ac:dyDescent="0.25">
      <c r="A11" s="3" t="s">
        <v>7</v>
      </c>
      <c r="B11" s="5">
        <v>15471.19</v>
      </c>
      <c r="C11" s="6"/>
    </row>
    <row r="12" spans="1:3" x14ac:dyDescent="0.25">
      <c r="A12" s="3" t="s">
        <v>8</v>
      </c>
      <c r="B12" s="5">
        <v>0</v>
      </c>
      <c r="C12" s="6"/>
    </row>
    <row r="13" spans="1:3" x14ac:dyDescent="0.25">
      <c r="A13" s="3" t="s">
        <v>9</v>
      </c>
      <c r="B13" s="5">
        <v>48.44</v>
      </c>
      <c r="C13" s="6"/>
    </row>
    <row r="14" spans="1:3" x14ac:dyDescent="0.25">
      <c r="A14" s="3" t="s">
        <v>10</v>
      </c>
      <c r="B14" s="5">
        <v>0</v>
      </c>
      <c r="C14" s="6"/>
    </row>
    <row r="15" spans="1:3" x14ac:dyDescent="0.25">
      <c r="A15" s="3" t="s">
        <v>11</v>
      </c>
      <c r="B15" s="5">
        <v>69975.27</v>
      </c>
      <c r="C15" s="6"/>
    </row>
    <row r="16" spans="1:3" x14ac:dyDescent="0.25">
      <c r="A16" s="3" t="s">
        <v>12</v>
      </c>
      <c r="B16" s="5">
        <v>519.89</v>
      </c>
      <c r="C16" s="6"/>
    </row>
    <row r="17" spans="1:3" x14ac:dyDescent="0.25">
      <c r="A17" s="3" t="s">
        <v>18</v>
      </c>
      <c r="B17" s="5">
        <v>14825</v>
      </c>
      <c r="C17" s="6"/>
    </row>
    <row r="18" spans="1:3" x14ac:dyDescent="0.25">
      <c r="A18" s="4" t="s">
        <v>13</v>
      </c>
      <c r="B18" s="5">
        <f>SUM(B7:B17)</f>
        <v>295687.59000000003</v>
      </c>
      <c r="C18" s="6"/>
    </row>
    <row r="19" spans="1:3" x14ac:dyDescent="0.25">
      <c r="B19" s="7"/>
      <c r="C19" s="6"/>
    </row>
    <row r="20" spans="1:3" x14ac:dyDescent="0.25">
      <c r="B20" s="7"/>
      <c r="C20" s="6"/>
    </row>
    <row r="21" spans="1:3" x14ac:dyDescent="0.25">
      <c r="A21" s="11" t="s">
        <v>14</v>
      </c>
      <c r="B21" s="5">
        <f xml:space="preserve"> B18/30</f>
        <v>9856.2530000000006</v>
      </c>
      <c r="C21" s="9"/>
    </row>
    <row r="22" spans="1:3" x14ac:dyDescent="0.25">
      <c r="A22" s="15" t="s">
        <v>15</v>
      </c>
      <c r="B22" s="14">
        <f xml:space="preserve"> B21/12</f>
        <v>821.35441666666668</v>
      </c>
      <c r="C22" s="10"/>
    </row>
    <row r="23" spans="1:3" x14ac:dyDescent="0.25">
      <c r="A23" s="11" t="s">
        <v>16</v>
      </c>
      <c r="B23" s="5">
        <f xml:space="preserve"> B21/365</f>
        <v>27.003432876712331</v>
      </c>
      <c r="C23" s="9"/>
    </row>
    <row r="24" spans="1:3" x14ac:dyDescent="0.25">
      <c r="B24" s="7"/>
      <c r="C24" s="6"/>
    </row>
    <row r="25" spans="1:3" x14ac:dyDescent="0.25">
      <c r="B25" s="7"/>
      <c r="C25" s="6"/>
    </row>
    <row r="26" spans="1:3" x14ac:dyDescent="0.25">
      <c r="A26" t="s">
        <v>2</v>
      </c>
      <c r="B26" s="7">
        <f xml:space="preserve"> B18</f>
        <v>295687.59000000003</v>
      </c>
      <c r="C26" s="6"/>
    </row>
    <row r="27" spans="1:3" x14ac:dyDescent="0.25">
      <c r="A27" t="s">
        <v>17</v>
      </c>
      <c r="B27" s="7">
        <v>115200</v>
      </c>
      <c r="C27" s="6"/>
    </row>
    <row r="28" spans="1:3" x14ac:dyDescent="0.25">
      <c r="A28" t="s">
        <v>19</v>
      </c>
      <c r="B28" s="7">
        <v>165662.59</v>
      </c>
      <c r="C28" s="6"/>
    </row>
    <row r="29" spans="1:3" x14ac:dyDescent="0.25">
      <c r="B29" s="7"/>
      <c r="C29" s="6"/>
    </row>
    <row r="30" spans="1:3" x14ac:dyDescent="0.25">
      <c r="A30" s="1" t="s">
        <v>24</v>
      </c>
      <c r="B30" s="12"/>
      <c r="C30" s="6"/>
    </row>
    <row r="31" spans="1:3" x14ac:dyDescent="0.25">
      <c r="A31" s="13" t="s">
        <v>14</v>
      </c>
      <c r="B31" s="5">
        <f xml:space="preserve"> B28/30</f>
        <v>5522.0863333333336</v>
      </c>
      <c r="C31" s="9"/>
    </row>
    <row r="32" spans="1:3" x14ac:dyDescent="0.25">
      <c r="A32" s="13" t="s">
        <v>15</v>
      </c>
      <c r="B32" s="5">
        <f xml:space="preserve"> B31/12</f>
        <v>460.17386111111114</v>
      </c>
      <c r="C32" s="9"/>
    </row>
    <row r="33" spans="1:3" x14ac:dyDescent="0.25">
      <c r="A33" s="13" t="s">
        <v>16</v>
      </c>
      <c r="B33" s="5">
        <f xml:space="preserve"> B31/365</f>
        <v>15.129003652968038</v>
      </c>
      <c r="C33" s="9"/>
    </row>
    <row r="36" spans="1:3" x14ac:dyDescent="0.25">
      <c r="B36" s="6"/>
    </row>
    <row r="37" spans="1:3" x14ac:dyDescent="0.25">
      <c r="A37" s="3" t="s">
        <v>21</v>
      </c>
      <c r="B37" s="3">
        <v>10950</v>
      </c>
    </row>
    <row r="38" spans="1:3" x14ac:dyDescent="0.25">
      <c r="A38" s="3" t="s">
        <v>22</v>
      </c>
      <c r="B38" s="3">
        <v>812</v>
      </c>
    </row>
    <row r="39" spans="1:3" ht="15.75" thickBot="1" x14ac:dyDescent="0.3">
      <c r="A39" s="16" t="s">
        <v>23</v>
      </c>
      <c r="B39" s="16">
        <f xml:space="preserve"> B37-B38</f>
        <v>10138</v>
      </c>
    </row>
    <row r="40" spans="1:3" x14ac:dyDescent="0.25">
      <c r="A40" s="19" t="s">
        <v>26</v>
      </c>
      <c r="B40" s="18">
        <f xml:space="preserve"> B18/B39*30</f>
        <v>874.98793647662274</v>
      </c>
      <c r="C40" s="8"/>
    </row>
    <row r="41" spans="1:3" ht="15.75" thickBot="1" x14ac:dyDescent="0.3">
      <c r="A41" s="17" t="s">
        <v>25</v>
      </c>
      <c r="B41" s="20">
        <f xml:space="preserve"> B18/30/12</f>
        <v>821.35441666666668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G13" sqref="G13"/>
    </sheetView>
  </sheetViews>
  <sheetFormatPr defaultRowHeight="15" x14ac:dyDescent="0.25"/>
  <cols>
    <col min="1" max="1" width="37" customWidth="1"/>
    <col min="2" max="2" width="27.42578125" customWidth="1"/>
  </cols>
  <sheetData>
    <row r="1" spans="1:2" x14ac:dyDescent="0.25">
      <c r="A1" s="1" t="s">
        <v>1</v>
      </c>
    </row>
    <row r="3" spans="1:2" x14ac:dyDescent="0.25">
      <c r="A3" s="1" t="s">
        <v>32</v>
      </c>
    </row>
    <row r="6" spans="1:2" x14ac:dyDescent="0.25">
      <c r="A6" s="2" t="s">
        <v>2</v>
      </c>
      <c r="B6" s="2" t="s">
        <v>28</v>
      </c>
    </row>
    <row r="7" spans="1:2" x14ac:dyDescent="0.25">
      <c r="A7" s="3" t="s">
        <v>3</v>
      </c>
      <c r="B7" s="21">
        <v>158625.81</v>
      </c>
    </row>
    <row r="8" spans="1:2" x14ac:dyDescent="0.25">
      <c r="A8" s="3" t="s">
        <v>4</v>
      </c>
      <c r="B8" s="21">
        <v>55481.46</v>
      </c>
    </row>
    <row r="9" spans="1:2" x14ac:dyDescent="0.25">
      <c r="A9" s="3" t="s">
        <v>5</v>
      </c>
      <c r="B9" s="21">
        <v>0</v>
      </c>
    </row>
    <row r="10" spans="1:2" x14ac:dyDescent="0.25">
      <c r="A10" s="3" t="s">
        <v>6</v>
      </c>
      <c r="B10" s="21">
        <v>7501.3</v>
      </c>
    </row>
    <row r="11" spans="1:2" x14ac:dyDescent="0.25">
      <c r="A11" s="3" t="s">
        <v>7</v>
      </c>
      <c r="B11" s="21">
        <v>15966.19</v>
      </c>
    </row>
    <row r="12" spans="1:2" x14ac:dyDescent="0.25">
      <c r="A12" s="3" t="s">
        <v>8</v>
      </c>
      <c r="B12" s="21">
        <v>0</v>
      </c>
    </row>
    <row r="13" spans="1:2" x14ac:dyDescent="0.25">
      <c r="A13" s="3" t="s">
        <v>9</v>
      </c>
      <c r="B13" s="21">
        <v>217.82</v>
      </c>
    </row>
    <row r="14" spans="1:2" x14ac:dyDescent="0.25">
      <c r="A14" s="3" t="s">
        <v>10</v>
      </c>
      <c r="B14" s="21">
        <v>0</v>
      </c>
    </row>
    <row r="15" spans="1:2" x14ac:dyDescent="0.25">
      <c r="A15" s="3" t="s">
        <v>11</v>
      </c>
      <c r="B15" s="21">
        <v>84319.12</v>
      </c>
    </row>
    <row r="16" spans="1:2" x14ac:dyDescent="0.25">
      <c r="A16" s="3" t="s">
        <v>12</v>
      </c>
      <c r="B16" s="21">
        <v>910.16</v>
      </c>
    </row>
    <row r="17" spans="1:2" x14ac:dyDescent="0.25">
      <c r="A17" s="3" t="s">
        <v>18</v>
      </c>
      <c r="B17" s="21">
        <v>16246</v>
      </c>
    </row>
    <row r="18" spans="1:2" x14ac:dyDescent="0.25">
      <c r="A18" s="4" t="s">
        <v>13</v>
      </c>
      <c r="B18" s="22">
        <f>SUM(B7:B17)</f>
        <v>339267.85999999993</v>
      </c>
    </row>
    <row r="19" spans="1:2" x14ac:dyDescent="0.25">
      <c r="B19" s="23"/>
    </row>
    <row r="20" spans="1:2" x14ac:dyDescent="0.25">
      <c r="B20" s="24"/>
    </row>
    <row r="21" spans="1:2" x14ac:dyDescent="0.25">
      <c r="A21" s="3" t="s">
        <v>14</v>
      </c>
      <c r="B21" s="26" t="s">
        <v>33</v>
      </c>
    </row>
    <row r="22" spans="1:2" x14ac:dyDescent="0.25">
      <c r="A22" s="3" t="s">
        <v>15</v>
      </c>
      <c r="B22" s="26" t="s">
        <v>34</v>
      </c>
    </row>
    <row r="23" spans="1:2" x14ac:dyDescent="0.25">
      <c r="A23" s="3" t="s">
        <v>16</v>
      </c>
      <c r="B23" s="26" t="s">
        <v>35</v>
      </c>
    </row>
    <row r="24" spans="1:2" x14ac:dyDescent="0.25">
      <c r="B24" s="24"/>
    </row>
    <row r="25" spans="1:2" x14ac:dyDescent="0.25">
      <c r="B25" s="24"/>
    </row>
    <row r="26" spans="1:2" x14ac:dyDescent="0.25">
      <c r="A26" t="s">
        <v>2</v>
      </c>
      <c r="B26" s="23">
        <v>339267.86</v>
      </c>
    </row>
    <row r="27" spans="1:2" x14ac:dyDescent="0.25">
      <c r="A27" t="s">
        <v>17</v>
      </c>
      <c r="B27" s="23">
        <v>115200</v>
      </c>
    </row>
    <row r="28" spans="1:2" x14ac:dyDescent="0.25">
      <c r="A28" t="s">
        <v>19</v>
      </c>
      <c r="B28" s="23">
        <f>SUM(B26-B27)</f>
        <v>224067.86</v>
      </c>
    </row>
    <row r="29" spans="1:2" x14ac:dyDescent="0.25">
      <c r="B29" s="24"/>
    </row>
    <row r="30" spans="1:2" x14ac:dyDescent="0.25">
      <c r="B30" s="24"/>
    </row>
    <row r="31" spans="1:2" x14ac:dyDescent="0.25">
      <c r="A31" s="1" t="s">
        <v>24</v>
      </c>
      <c r="B31" s="12"/>
    </row>
    <row r="32" spans="1:2" x14ac:dyDescent="0.25">
      <c r="A32" s="13" t="s">
        <v>14</v>
      </c>
      <c r="B32" s="5">
        <f xml:space="preserve"> B28/30</f>
        <v>7468.9286666666658</v>
      </c>
    </row>
    <row r="33" spans="1:2" x14ac:dyDescent="0.25">
      <c r="A33" s="13" t="s">
        <v>15</v>
      </c>
      <c r="B33" s="5">
        <f xml:space="preserve"> B32/12</f>
        <v>622.41072222222215</v>
      </c>
    </row>
    <row r="34" spans="1:2" x14ac:dyDescent="0.25">
      <c r="A34" s="13" t="s">
        <v>16</v>
      </c>
      <c r="B34" s="5">
        <f xml:space="preserve"> B32/365</f>
        <v>20.46281826484018</v>
      </c>
    </row>
    <row r="37" spans="1:2" x14ac:dyDescent="0.25">
      <c r="B37" s="6"/>
    </row>
    <row r="38" spans="1:2" x14ac:dyDescent="0.25">
      <c r="A38" s="3" t="s">
        <v>21</v>
      </c>
      <c r="B38" s="3">
        <v>10950</v>
      </c>
    </row>
    <row r="39" spans="1:2" x14ac:dyDescent="0.25">
      <c r="A39" s="3" t="s">
        <v>22</v>
      </c>
      <c r="B39" s="3">
        <v>0</v>
      </c>
    </row>
    <row r="40" spans="1:2" ht="15.75" thickBot="1" x14ac:dyDescent="0.3">
      <c r="A40" s="16" t="s">
        <v>23</v>
      </c>
      <c r="B40" s="16">
        <f xml:space="preserve"> B38-B39</f>
        <v>10950</v>
      </c>
    </row>
    <row r="41" spans="1:2" x14ac:dyDescent="0.25">
      <c r="A41" s="19" t="s">
        <v>26</v>
      </c>
      <c r="B41" s="18">
        <f xml:space="preserve"> B18/B40*30</f>
        <v>929.50098630136972</v>
      </c>
    </row>
    <row r="42" spans="1:2" ht="15.75" thickBot="1" x14ac:dyDescent="0.3">
      <c r="A42" s="17" t="s">
        <v>25</v>
      </c>
      <c r="B42" s="20">
        <f xml:space="preserve"> B18/30/12</f>
        <v>942.41072222222203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0" workbookViewId="0">
      <selection activeCell="B17" sqref="B17"/>
    </sheetView>
  </sheetViews>
  <sheetFormatPr defaultRowHeight="15" x14ac:dyDescent="0.25"/>
  <cols>
    <col min="1" max="1" width="36.7109375" customWidth="1"/>
    <col min="2" max="2" width="27.5703125" customWidth="1"/>
    <col min="3" max="3" width="18.5703125" customWidth="1"/>
  </cols>
  <sheetData>
    <row r="1" spans="1:2" x14ac:dyDescent="0.25">
      <c r="A1" s="1" t="s">
        <v>36</v>
      </c>
    </row>
    <row r="3" spans="1:2" x14ac:dyDescent="0.25">
      <c r="A3" s="1" t="s">
        <v>27</v>
      </c>
    </row>
    <row r="6" spans="1:2" x14ac:dyDescent="0.25">
      <c r="A6" s="2" t="s">
        <v>2</v>
      </c>
      <c r="B6" s="2" t="s">
        <v>28</v>
      </c>
    </row>
    <row r="7" spans="1:2" x14ac:dyDescent="0.25">
      <c r="A7" s="3" t="s">
        <v>3</v>
      </c>
      <c r="B7" s="21">
        <v>184490.21</v>
      </c>
    </row>
    <row r="8" spans="1:2" x14ac:dyDescent="0.25">
      <c r="A8" s="3" t="s">
        <v>4</v>
      </c>
      <c r="B8" s="21">
        <v>63343.08</v>
      </c>
    </row>
    <row r="9" spans="1:2" x14ac:dyDescent="0.25">
      <c r="A9" s="3" t="s">
        <v>5</v>
      </c>
      <c r="B9" s="21">
        <v>0</v>
      </c>
    </row>
    <row r="10" spans="1:2" x14ac:dyDescent="0.25">
      <c r="A10" s="3" t="s">
        <v>6</v>
      </c>
      <c r="B10" s="21">
        <v>5526.75</v>
      </c>
    </row>
    <row r="11" spans="1:2" x14ac:dyDescent="0.25">
      <c r="A11" s="3" t="s">
        <v>7</v>
      </c>
      <c r="B11" s="21">
        <v>26389.5</v>
      </c>
    </row>
    <row r="12" spans="1:2" x14ac:dyDescent="0.25">
      <c r="A12" s="3" t="s">
        <v>8</v>
      </c>
      <c r="B12" s="21"/>
    </row>
    <row r="13" spans="1:2" x14ac:dyDescent="0.25">
      <c r="A13" s="3" t="s">
        <v>9</v>
      </c>
      <c r="B13" s="21">
        <v>955.49</v>
      </c>
    </row>
    <row r="14" spans="1:2" x14ac:dyDescent="0.25">
      <c r="A14" s="3" t="s">
        <v>10</v>
      </c>
      <c r="B14" s="21"/>
    </row>
    <row r="15" spans="1:2" x14ac:dyDescent="0.25">
      <c r="A15" s="3" t="s">
        <v>11</v>
      </c>
      <c r="B15" s="21">
        <v>75233.75</v>
      </c>
    </row>
    <row r="16" spans="1:2" x14ac:dyDescent="0.25">
      <c r="A16" s="3" t="s">
        <v>12</v>
      </c>
      <c r="B16" s="21">
        <v>724.41</v>
      </c>
    </row>
    <row r="17" spans="1:2" x14ac:dyDescent="0.25">
      <c r="A17" s="3" t="s">
        <v>18</v>
      </c>
      <c r="B17" s="21">
        <v>16626</v>
      </c>
    </row>
    <row r="18" spans="1:2" x14ac:dyDescent="0.25">
      <c r="A18" s="4" t="s">
        <v>13</v>
      </c>
      <c r="B18" s="22">
        <f>SUM(B7:B17)</f>
        <v>373289.18999999994</v>
      </c>
    </row>
    <row r="19" spans="1:2" x14ac:dyDescent="0.25">
      <c r="B19" s="23"/>
    </row>
    <row r="20" spans="1:2" x14ac:dyDescent="0.25">
      <c r="B20" s="24"/>
    </row>
    <row r="21" spans="1:2" x14ac:dyDescent="0.25">
      <c r="A21" s="3" t="s">
        <v>14</v>
      </c>
      <c r="B21" s="25" t="s">
        <v>29</v>
      </c>
    </row>
    <row r="22" spans="1:2" x14ac:dyDescent="0.25">
      <c r="A22" s="3" t="s">
        <v>15</v>
      </c>
      <c r="B22" s="26" t="s">
        <v>30</v>
      </c>
    </row>
    <row r="23" spans="1:2" x14ac:dyDescent="0.25">
      <c r="A23" s="3" t="s">
        <v>16</v>
      </c>
      <c r="B23" s="26" t="s">
        <v>31</v>
      </c>
    </row>
    <row r="24" spans="1:2" x14ac:dyDescent="0.25">
      <c r="B24" s="24"/>
    </row>
    <row r="25" spans="1:2" x14ac:dyDescent="0.25">
      <c r="B25" s="24"/>
    </row>
    <row r="26" spans="1:2" x14ac:dyDescent="0.25">
      <c r="A26" t="s">
        <v>2</v>
      </c>
      <c r="B26" s="23">
        <v>373289.19</v>
      </c>
    </row>
    <row r="27" spans="1:2" x14ac:dyDescent="0.25">
      <c r="A27" t="s">
        <v>17</v>
      </c>
      <c r="B27" s="23">
        <v>149814</v>
      </c>
    </row>
    <row r="28" spans="1:2" x14ac:dyDescent="0.25">
      <c r="A28" t="s">
        <v>19</v>
      </c>
      <c r="B28" s="23">
        <f>SUM(B26-B27)</f>
        <v>223475.19</v>
      </c>
    </row>
    <row r="29" spans="1:2" x14ac:dyDescent="0.25">
      <c r="B29" s="24"/>
    </row>
    <row r="31" spans="1:2" x14ac:dyDescent="0.25">
      <c r="B31" s="6"/>
    </row>
    <row r="32" spans="1:2" x14ac:dyDescent="0.25">
      <c r="A32" s="3" t="s">
        <v>21</v>
      </c>
      <c r="B32" s="3">
        <v>10950</v>
      </c>
    </row>
    <row r="33" spans="1:2" x14ac:dyDescent="0.25">
      <c r="A33" s="3" t="s">
        <v>22</v>
      </c>
      <c r="B33" s="3">
        <v>0</v>
      </c>
    </row>
    <row r="34" spans="1:2" ht="15.75" thickBot="1" x14ac:dyDescent="0.3">
      <c r="A34" s="16" t="s">
        <v>23</v>
      </c>
      <c r="B34" s="16"/>
    </row>
    <row r="35" spans="1:2" x14ac:dyDescent="0.25">
      <c r="A35" s="19" t="s">
        <v>26</v>
      </c>
      <c r="B35" s="18"/>
    </row>
    <row r="36" spans="1:2" ht="15.75" thickBot="1" x14ac:dyDescent="0.3">
      <c r="A36" s="17" t="s">
        <v>25</v>
      </c>
      <c r="B36" s="20">
        <f xml:space="preserve"> B18/30/12</f>
        <v>1036.9144166666665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E24" sqref="D24:E25"/>
    </sheetView>
  </sheetViews>
  <sheetFormatPr defaultRowHeight="15" x14ac:dyDescent="0.25"/>
  <cols>
    <col min="1" max="1" width="36.7109375" customWidth="1"/>
    <col min="2" max="2" width="27.5703125" customWidth="1"/>
    <col min="3" max="3" width="18.5703125" customWidth="1"/>
  </cols>
  <sheetData>
    <row r="1" spans="1:2" x14ac:dyDescent="0.25">
      <c r="A1" s="1" t="s">
        <v>36</v>
      </c>
    </row>
    <row r="3" spans="1:2" x14ac:dyDescent="0.25">
      <c r="A3" s="1" t="s">
        <v>37</v>
      </c>
    </row>
    <row r="6" spans="1:2" x14ac:dyDescent="0.25">
      <c r="A6" s="2" t="s">
        <v>2</v>
      </c>
      <c r="B6" s="2" t="s">
        <v>28</v>
      </c>
    </row>
    <row r="7" spans="1:2" x14ac:dyDescent="0.25">
      <c r="A7" s="3" t="s">
        <v>3</v>
      </c>
      <c r="B7" s="21">
        <v>237704.87</v>
      </c>
    </row>
    <row r="8" spans="1:2" x14ac:dyDescent="0.25">
      <c r="A8" s="3" t="s">
        <v>4</v>
      </c>
      <c r="B8" s="21">
        <v>79629.789999999994</v>
      </c>
    </row>
    <row r="9" spans="1:2" x14ac:dyDescent="0.25">
      <c r="A9" s="3" t="s">
        <v>5</v>
      </c>
      <c r="B9" s="21">
        <v>88.5</v>
      </c>
    </row>
    <row r="10" spans="1:2" x14ac:dyDescent="0.25">
      <c r="A10" s="3" t="s">
        <v>6</v>
      </c>
      <c r="B10" s="21">
        <v>7916.01</v>
      </c>
    </row>
    <row r="11" spans="1:2" x14ac:dyDescent="0.25">
      <c r="A11" s="3" t="s">
        <v>7</v>
      </c>
      <c r="B11" s="21">
        <v>17847.62</v>
      </c>
    </row>
    <row r="12" spans="1:2" x14ac:dyDescent="0.25">
      <c r="A12" s="3" t="s">
        <v>8</v>
      </c>
      <c r="B12" s="21"/>
    </row>
    <row r="13" spans="1:2" x14ac:dyDescent="0.25">
      <c r="A13" s="3" t="s">
        <v>9</v>
      </c>
      <c r="B13" s="21">
        <v>4464.78</v>
      </c>
    </row>
    <row r="14" spans="1:2" x14ac:dyDescent="0.25">
      <c r="A14" s="3" t="s">
        <v>10</v>
      </c>
      <c r="B14" s="21">
        <v>165.67</v>
      </c>
    </row>
    <row r="15" spans="1:2" x14ac:dyDescent="0.25">
      <c r="A15" s="3" t="s">
        <v>11</v>
      </c>
      <c r="B15" s="21">
        <v>113685.29</v>
      </c>
    </row>
    <row r="16" spans="1:2" x14ac:dyDescent="0.25">
      <c r="A16" s="3" t="s">
        <v>12</v>
      </c>
      <c r="B16" s="21">
        <v>3385.45</v>
      </c>
    </row>
    <row r="17" spans="1:2" x14ac:dyDescent="0.25">
      <c r="A17" s="3" t="s">
        <v>18</v>
      </c>
      <c r="B17" s="21">
        <v>17360</v>
      </c>
    </row>
    <row r="18" spans="1:2" x14ac:dyDescent="0.25">
      <c r="A18" s="4" t="s">
        <v>13</v>
      </c>
      <c r="B18" s="22">
        <f>SUM(B7:B17)</f>
        <v>482247.98</v>
      </c>
    </row>
    <row r="19" spans="1:2" x14ac:dyDescent="0.25">
      <c r="B19" s="23"/>
    </row>
    <row r="20" spans="1:2" x14ac:dyDescent="0.25">
      <c r="B20" s="24"/>
    </row>
    <row r="21" spans="1:2" x14ac:dyDescent="0.25">
      <c r="A21" s="3" t="s">
        <v>14</v>
      </c>
      <c r="B21" s="25" t="s">
        <v>39</v>
      </c>
    </row>
    <row r="22" spans="1:2" x14ac:dyDescent="0.25">
      <c r="A22" s="3" t="s">
        <v>15</v>
      </c>
      <c r="B22" s="26" t="s">
        <v>40</v>
      </c>
    </row>
    <row r="23" spans="1:2" x14ac:dyDescent="0.25">
      <c r="A23" s="3" t="s">
        <v>16</v>
      </c>
      <c r="B23" s="26" t="s">
        <v>41</v>
      </c>
    </row>
    <row r="24" spans="1:2" x14ac:dyDescent="0.25">
      <c r="B24" s="24"/>
    </row>
    <row r="25" spans="1:2" x14ac:dyDescent="0.25">
      <c r="B25" s="24"/>
    </row>
    <row r="26" spans="1:2" x14ac:dyDescent="0.25">
      <c r="A26" t="s">
        <v>2</v>
      </c>
      <c r="B26" s="23">
        <v>482247.98</v>
      </c>
    </row>
    <row r="27" spans="1:2" x14ac:dyDescent="0.25">
      <c r="A27" t="s">
        <v>17</v>
      </c>
      <c r="B27" s="23">
        <v>201600</v>
      </c>
    </row>
    <row r="28" spans="1:2" x14ac:dyDescent="0.25">
      <c r="A28" t="s">
        <v>19</v>
      </c>
      <c r="B28" s="23">
        <f>SUM(B26-B27)</f>
        <v>280647.98</v>
      </c>
    </row>
    <row r="29" spans="1:2" x14ac:dyDescent="0.25">
      <c r="B29" s="24"/>
    </row>
    <row r="31" spans="1:2" x14ac:dyDescent="0.25">
      <c r="B31" s="6"/>
    </row>
    <row r="32" spans="1:2" x14ac:dyDescent="0.25">
      <c r="A32" s="3" t="s">
        <v>38</v>
      </c>
      <c r="B32" s="3">
        <v>13870</v>
      </c>
    </row>
    <row r="33" spans="1:2" x14ac:dyDescent="0.25">
      <c r="A33" s="3" t="s">
        <v>22</v>
      </c>
      <c r="B33" s="3">
        <v>0</v>
      </c>
    </row>
    <row r="34" spans="1:2" ht="15.75" thickBot="1" x14ac:dyDescent="0.3">
      <c r="A34" s="16" t="s">
        <v>23</v>
      </c>
      <c r="B34" s="16"/>
    </row>
    <row r="35" spans="1:2" x14ac:dyDescent="0.25">
      <c r="A35" s="19" t="s">
        <v>26</v>
      </c>
      <c r="B35" s="18"/>
    </row>
    <row r="36" spans="1:2" ht="15.75" thickBot="1" x14ac:dyDescent="0.3">
      <c r="A36" s="17" t="s">
        <v>25</v>
      </c>
      <c r="B36" s="20">
        <f xml:space="preserve"> B18/38/12</f>
        <v>1057.5613596491228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4" workbookViewId="0">
      <selection activeCell="G21" sqref="G21"/>
    </sheetView>
  </sheetViews>
  <sheetFormatPr defaultRowHeight="15" x14ac:dyDescent="0.25"/>
  <cols>
    <col min="1" max="1" width="36.7109375" customWidth="1"/>
    <col min="2" max="2" width="27.5703125" customWidth="1"/>
    <col min="3" max="3" width="18.5703125" customWidth="1"/>
  </cols>
  <sheetData>
    <row r="1" spans="1:2" x14ac:dyDescent="0.25">
      <c r="A1" s="1" t="s">
        <v>36</v>
      </c>
    </row>
    <row r="3" spans="1:2" x14ac:dyDescent="0.25">
      <c r="A3" s="1" t="s">
        <v>42</v>
      </c>
    </row>
    <row r="6" spans="1:2" x14ac:dyDescent="0.25">
      <c r="A6" s="2" t="s">
        <v>2</v>
      </c>
      <c r="B6" s="2" t="s">
        <v>28</v>
      </c>
    </row>
    <row r="7" spans="1:2" x14ac:dyDescent="0.25">
      <c r="A7" s="3" t="s">
        <v>3</v>
      </c>
      <c r="B7" s="21">
        <v>262718.62</v>
      </c>
    </row>
    <row r="8" spans="1:2" x14ac:dyDescent="0.25">
      <c r="A8" s="3" t="s">
        <v>4</v>
      </c>
      <c r="B8" s="21">
        <v>89246.09</v>
      </c>
    </row>
    <row r="9" spans="1:2" x14ac:dyDescent="0.25">
      <c r="A9" s="3" t="s">
        <v>5</v>
      </c>
      <c r="B9" s="21">
        <v>0</v>
      </c>
    </row>
    <row r="10" spans="1:2" x14ac:dyDescent="0.25">
      <c r="A10" s="3" t="s">
        <v>6</v>
      </c>
      <c r="B10" s="21">
        <v>8211.5300000000007</v>
      </c>
    </row>
    <row r="11" spans="1:2" x14ac:dyDescent="0.25">
      <c r="A11" s="3" t="s">
        <v>7</v>
      </c>
      <c r="B11" s="21">
        <v>33032.019999999997</v>
      </c>
    </row>
    <row r="12" spans="1:2" x14ac:dyDescent="0.25">
      <c r="A12" s="3" t="s">
        <v>8</v>
      </c>
      <c r="B12" s="21"/>
    </row>
    <row r="13" spans="1:2" x14ac:dyDescent="0.25">
      <c r="A13" s="3" t="s">
        <v>9</v>
      </c>
      <c r="B13" s="21">
        <v>276.52</v>
      </c>
    </row>
    <row r="14" spans="1:2" x14ac:dyDescent="0.25">
      <c r="A14" s="3" t="s">
        <v>10</v>
      </c>
      <c r="B14" s="21">
        <v>313.92</v>
      </c>
    </row>
    <row r="15" spans="1:2" x14ac:dyDescent="0.25">
      <c r="A15" s="3" t="s">
        <v>11</v>
      </c>
      <c r="B15" s="21">
        <v>124795.52</v>
      </c>
    </row>
    <row r="16" spans="1:2" x14ac:dyDescent="0.25">
      <c r="A16" s="3" t="s">
        <v>12</v>
      </c>
      <c r="B16" s="21">
        <v>1037.8800000000001</v>
      </c>
    </row>
    <row r="17" spans="1:2" x14ac:dyDescent="0.25">
      <c r="A17" s="3" t="s">
        <v>18</v>
      </c>
      <c r="B17" s="21">
        <v>17580</v>
      </c>
    </row>
    <row r="18" spans="1:2" x14ac:dyDescent="0.25">
      <c r="A18" s="4" t="s">
        <v>13</v>
      </c>
      <c r="B18" s="22">
        <f>SUM(B7:B17)</f>
        <v>537212.10000000009</v>
      </c>
    </row>
    <row r="19" spans="1:2" x14ac:dyDescent="0.25">
      <c r="B19" s="23"/>
    </row>
    <row r="20" spans="1:2" x14ac:dyDescent="0.25">
      <c r="B20" s="24"/>
    </row>
    <row r="21" spans="1:2" x14ac:dyDescent="0.25">
      <c r="A21" s="3" t="s">
        <v>14</v>
      </c>
      <c r="B21" s="25" t="s">
        <v>43</v>
      </c>
    </row>
    <row r="22" spans="1:2" x14ac:dyDescent="0.25">
      <c r="A22" s="3" t="s">
        <v>15</v>
      </c>
      <c r="B22" s="26" t="s">
        <v>44</v>
      </c>
    </row>
    <row r="23" spans="1:2" x14ac:dyDescent="0.25">
      <c r="A23" s="3" t="s">
        <v>16</v>
      </c>
      <c r="B23" s="26" t="s">
        <v>46</v>
      </c>
    </row>
    <row r="24" spans="1:2" x14ac:dyDescent="0.25">
      <c r="B24" s="24"/>
    </row>
    <row r="25" spans="1:2" x14ac:dyDescent="0.25">
      <c r="B25" s="24"/>
    </row>
    <row r="26" spans="1:2" x14ac:dyDescent="0.25">
      <c r="A26" t="s">
        <v>2</v>
      </c>
      <c r="B26" s="23">
        <v>537212.1</v>
      </c>
    </row>
    <row r="27" spans="1:2" x14ac:dyDescent="0.25">
      <c r="A27" t="s">
        <v>17</v>
      </c>
      <c r="B27" s="23">
        <v>245232</v>
      </c>
    </row>
    <row r="28" spans="1:2" x14ac:dyDescent="0.25">
      <c r="A28" t="s">
        <v>19</v>
      </c>
      <c r="B28" s="23">
        <f>SUM(B26-B27)</f>
        <v>291980.09999999998</v>
      </c>
    </row>
    <row r="29" spans="1:2" x14ac:dyDescent="0.25">
      <c r="B29" s="24"/>
    </row>
    <row r="31" spans="1:2" x14ac:dyDescent="0.25">
      <c r="B31" s="6"/>
    </row>
    <row r="32" spans="1:2" x14ac:dyDescent="0.25">
      <c r="A32" s="3" t="s">
        <v>45</v>
      </c>
      <c r="B32" s="3">
        <v>13908</v>
      </c>
    </row>
    <row r="33" spans="1:2" x14ac:dyDescent="0.25">
      <c r="A33" s="3" t="s">
        <v>22</v>
      </c>
      <c r="B33" s="3">
        <v>0</v>
      </c>
    </row>
    <row r="34" spans="1:2" ht="15.75" thickBot="1" x14ac:dyDescent="0.3">
      <c r="A34" s="16" t="s">
        <v>23</v>
      </c>
      <c r="B34" s="16"/>
    </row>
    <row r="35" spans="1:2" x14ac:dyDescent="0.25">
      <c r="A35" s="19" t="s">
        <v>26</v>
      </c>
      <c r="B35" s="18"/>
    </row>
    <row r="36" spans="1:2" ht="15.75" thickBot="1" x14ac:dyDescent="0.3">
      <c r="A36" s="17" t="s">
        <v>25</v>
      </c>
      <c r="B36" s="20">
        <f xml:space="preserve"> B18/12/38</f>
        <v>1178.096710526316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2021-01-26T16:47:40Z</dcterms:modified>
</cp:coreProperties>
</file>