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4"/>
  </bookViews>
  <sheets>
    <sheet name="príjmy 2011 - 2016" sheetId="1" r:id="rId1"/>
    <sheet name="výdavky 2011-2016" sheetId="2" r:id="rId2"/>
    <sheet name="školstvo" sheetId="3" r:id="rId3"/>
    <sheet name="rozpočet 2014" sheetId="4" r:id="rId4"/>
    <sheet name="kapitálové výdavky 2011 - 2016" sheetId="5" r:id="rId5"/>
  </sheets>
  <definedNames/>
  <calcPr fullCalcOnLoad="1"/>
</workbook>
</file>

<file path=xl/sharedStrings.xml><?xml version="1.0" encoding="utf-8"?>
<sst xmlns="http://schemas.openxmlformats.org/spreadsheetml/2006/main" count="1367" uniqueCount="609">
  <si>
    <t>Program 1 - Plánovanie, manažment a kontrola</t>
  </si>
  <si>
    <t>Mzdy a platy</t>
  </si>
  <si>
    <t>Poistné</t>
  </si>
  <si>
    <t>Spolu podprogram 1.1</t>
  </si>
  <si>
    <t>Spolu podprogram 1.2</t>
  </si>
  <si>
    <t>Program 2 - Propagácia a marketing</t>
  </si>
  <si>
    <t>Program 2 spolu</t>
  </si>
  <si>
    <t>Program 3 - Služby občanom</t>
  </si>
  <si>
    <t>Podprogram 3.1 Cintorínske služby:</t>
  </si>
  <si>
    <t>Program 3 spolu</t>
  </si>
  <si>
    <t>Spolu podprogram 3.1</t>
  </si>
  <si>
    <t>Spolu podprogram 3.2</t>
  </si>
  <si>
    <t>Mzdy a platy</t>
  </si>
  <si>
    <t>Spolu podprogram 3.3</t>
  </si>
  <si>
    <t>Program 4  - Odpadové hospodárstvo</t>
  </si>
  <si>
    <t>Program 4 spolu</t>
  </si>
  <si>
    <t xml:space="preserve">Mzdy a platy </t>
  </si>
  <si>
    <t xml:space="preserve">Spolu podprogram 4.1 </t>
  </si>
  <si>
    <t>Spolu podprogram 4.2</t>
  </si>
  <si>
    <t>Spolu podprogram 4.3</t>
  </si>
  <si>
    <t>Program 5 - Komunikácie</t>
  </si>
  <si>
    <t>Program 5 spolu</t>
  </si>
  <si>
    <t>Spolu podprogram 6.2</t>
  </si>
  <si>
    <t>Program 6 spolu</t>
  </si>
  <si>
    <t>Program 7 – Šport</t>
  </si>
  <si>
    <t>Podprogram 7.1  Športový areál:</t>
  </si>
  <si>
    <t>Spolu podprogram 7.3</t>
  </si>
  <si>
    <t xml:space="preserve">Program 7 spolu </t>
  </si>
  <si>
    <t>Spolu podprogram 7.1</t>
  </si>
  <si>
    <t>Spolu 7.2.1</t>
  </si>
  <si>
    <t>Spolu 7.2.2</t>
  </si>
  <si>
    <t>Spolu podprogram 7.2</t>
  </si>
  <si>
    <t>Program 8 - Kultúra</t>
  </si>
  <si>
    <t xml:space="preserve">Spolu podprogram 8.8 </t>
  </si>
  <si>
    <t xml:space="preserve">Program 8 spolu </t>
  </si>
  <si>
    <t xml:space="preserve">Spolu podprogram 8.1 </t>
  </si>
  <si>
    <t>Spolu podprogram 8.2</t>
  </si>
  <si>
    <t>Spolu podprogram 8.3</t>
  </si>
  <si>
    <t>Spolu podprogram 8.4</t>
  </si>
  <si>
    <t>Spolu podprogram 8.5</t>
  </si>
  <si>
    <t>Program 9 – Prostredie pre život</t>
  </si>
  <si>
    <t xml:space="preserve">Spolu podprogram 9.8 </t>
  </si>
  <si>
    <t xml:space="preserve">Program 9 spolu </t>
  </si>
  <si>
    <t xml:space="preserve">Spolu podprogram 9.1 </t>
  </si>
  <si>
    <t xml:space="preserve">Spolu podprogram 9.2 </t>
  </si>
  <si>
    <t>Spolu podprogram 9.3</t>
  </si>
  <si>
    <t>Spolu podprogram 9.4</t>
  </si>
  <si>
    <t>Spolu podprogram 9.5</t>
  </si>
  <si>
    <t>Program 10 – Sociálne služby</t>
  </si>
  <si>
    <t>Spolu podprogram 10.3</t>
  </si>
  <si>
    <t xml:space="preserve">Program 10 spolu </t>
  </si>
  <si>
    <t>Spolu podprogram 10.2</t>
  </si>
  <si>
    <t>Spolu podprogram 10.1</t>
  </si>
  <si>
    <t>Program 11 – Bezpečnosť a ochrana</t>
  </si>
  <si>
    <t>Podprogram 11.1 Protipožiarna ochrana a protipovodňová ochrana:</t>
  </si>
  <si>
    <t xml:space="preserve">Program 11 spolu </t>
  </si>
  <si>
    <t>Spolu  podprogram 11.1</t>
  </si>
  <si>
    <t>Program 12 – Správa obce</t>
  </si>
  <si>
    <t xml:space="preserve">Program 12 spolu </t>
  </si>
  <si>
    <t>Program 13 – Dlhová služba</t>
  </si>
  <si>
    <t>Program 13 spolu</t>
  </si>
  <si>
    <t>Program 14 – Areál ubytovne</t>
  </si>
  <si>
    <t xml:space="preserve">Program 14 spolu </t>
  </si>
  <si>
    <t>Podprogram 1.1 Manažment obce:</t>
  </si>
  <si>
    <t>Podprogram 4.1 Zber a likvidácia odpadu</t>
  </si>
  <si>
    <t>Podprogram 4.2 Nakladanie s odpadovými vodami:</t>
  </si>
  <si>
    <t>Podprogram 4.3 Likvidácia divokých skládok:</t>
  </si>
  <si>
    <t>Podprogram 6. 2  Základná  škola:</t>
  </si>
  <si>
    <t>Podprogram 7.2  Podpora športovým organizáciám:</t>
  </si>
  <si>
    <t>7.2.1 Futbalový klub</t>
  </si>
  <si>
    <t>7.2.2 Tenisový klub</t>
  </si>
  <si>
    <t>7.2.3 Stolnotenisový klub</t>
  </si>
  <si>
    <t>7.2.4 Klub silového trojboja</t>
  </si>
  <si>
    <t>7.2.5 Futbalový veterán klub</t>
  </si>
  <si>
    <t>7.2.6 Vodácky klub</t>
  </si>
  <si>
    <t>7.2.7 Klub paraglindingu</t>
  </si>
  <si>
    <t>Podprogram 7.3 Podpora športu pre všetkých:</t>
  </si>
  <si>
    <t>Podprogram 8.1 Knižnica:</t>
  </si>
  <si>
    <t>Podprogram 8.2 Podpora malej tradičnej kultúry:</t>
  </si>
  <si>
    <t>Podprogram 8.3 Kultúrne leto Jaslovské Bohunice:</t>
  </si>
  <si>
    <t>Podprogram 8.5 Kultúrna mobilita:</t>
  </si>
  <si>
    <t>Podprogram 8.6 Zachovanie historických cirkevných stavieb a pamiatok:</t>
  </si>
  <si>
    <t>Podprogram 8.7 Medzinárodná kultúrna spolupráca:</t>
  </si>
  <si>
    <t>Podprogram 8.8 Zázemie kultúrneho života:</t>
  </si>
  <si>
    <t>Podprogram 9.2 Bývanie a občianská vybavenosť:</t>
  </si>
  <si>
    <t>Podprogram 9.3 Verejné osvetlenie:</t>
  </si>
  <si>
    <t>Podprogram 9.4 Verejna zeleň a drobná oddychová architektúra:</t>
  </si>
  <si>
    <t>Podprogram 9.5 Závlahový vodovod:</t>
  </si>
  <si>
    <t>Podprogram 9.6 Zásobovanie pitnou vodou:</t>
  </si>
  <si>
    <t>Podprogram 9.7 Starostlivosť o vodné plochy:</t>
  </si>
  <si>
    <t>Podprogram 9.8 Personálne a technické zabezpečenie obsluhy a údržby:</t>
  </si>
  <si>
    <t>Podprogram 10.1 Dotácie a príspevky sociálnej pomoci:</t>
  </si>
  <si>
    <t>Podprogram 10.2 Opatrovateľská služba</t>
  </si>
  <si>
    <t>Podprogram 10.3 Zdravotné stredisko</t>
  </si>
  <si>
    <t>Podprogram 11.2 Civilná ochrana</t>
  </si>
  <si>
    <t>7.2.8 Posilňovňa</t>
  </si>
  <si>
    <t>7.2.9 Rybárský šport - OZ Meander</t>
  </si>
  <si>
    <t>7.2.10 Jazdecký šport - Jazdecký klub AXA</t>
  </si>
  <si>
    <t>7.2.11 Poľovnícke združenie</t>
  </si>
  <si>
    <t>Podprogram 3.2 Spoločný obecný úrad</t>
  </si>
  <si>
    <t>Podprogram 3.3 Matrika</t>
  </si>
  <si>
    <t>Podprogram 3.4 Register obyvateľov</t>
  </si>
  <si>
    <t>Spolu podprogram 3.4</t>
  </si>
  <si>
    <t>Tovary a služby</t>
  </si>
  <si>
    <t>Transfery a dotácie</t>
  </si>
  <si>
    <t>Transfery a služby</t>
  </si>
  <si>
    <t>Spolu 7.2.8</t>
  </si>
  <si>
    <t>Transfery  a dotácie</t>
  </si>
  <si>
    <t>Tovary  a služby</t>
  </si>
  <si>
    <t>Splátky úrokov</t>
  </si>
  <si>
    <t>Program 6 - Vzdelávanie + samostatný rozpočet školstva</t>
  </si>
  <si>
    <t>rok 2011</t>
  </si>
  <si>
    <t>rok 2012</t>
  </si>
  <si>
    <t xml:space="preserve">Kapitálové výdavky P1 </t>
  </si>
  <si>
    <t xml:space="preserve">Bežné výdavky P1 </t>
  </si>
  <si>
    <t xml:space="preserve">Bežné výdavky P2 </t>
  </si>
  <si>
    <t xml:space="preserve">Kapitálové výdavky P2 </t>
  </si>
  <si>
    <t xml:space="preserve">Bežné výdavky P3 </t>
  </si>
  <si>
    <t xml:space="preserve">Kapitálové výdavky P3 </t>
  </si>
  <si>
    <t xml:space="preserve">Bežné výdavky P4 </t>
  </si>
  <si>
    <t xml:space="preserve">Kapitálové výdavky P4 </t>
  </si>
  <si>
    <t xml:space="preserve">Kapitálové výdavky P5 </t>
  </si>
  <si>
    <t xml:space="preserve">Bežné výdavky P5 </t>
  </si>
  <si>
    <t xml:space="preserve">Kapitálové výdavky P6 </t>
  </si>
  <si>
    <t xml:space="preserve">Bežné výdavky P6 </t>
  </si>
  <si>
    <t xml:space="preserve">Bežné výdavky P7 </t>
  </si>
  <si>
    <t xml:space="preserve">Kapitálové výdavky P7 </t>
  </si>
  <si>
    <t xml:space="preserve">Bežné výdavky P8 </t>
  </si>
  <si>
    <t xml:space="preserve">Kapitálové výdavky P8 </t>
  </si>
  <si>
    <t xml:space="preserve">Bežné výdavky P9 </t>
  </si>
  <si>
    <t xml:space="preserve">Kapitálové výdavky P9 </t>
  </si>
  <si>
    <t xml:space="preserve">Bežné výdavky P10 </t>
  </si>
  <si>
    <t xml:space="preserve">Kapitálové výdavky P10 </t>
  </si>
  <si>
    <t xml:space="preserve">Bežné výdavky P11 </t>
  </si>
  <si>
    <t xml:space="preserve">Kapitálové výdavky P11 </t>
  </si>
  <si>
    <t xml:space="preserve">Bežné výdavky P12 </t>
  </si>
  <si>
    <t xml:space="preserve">Kapitálové výdavky P12 </t>
  </si>
  <si>
    <t xml:space="preserve">Bežné výdavky P13 </t>
  </si>
  <si>
    <t xml:space="preserve">Bežné výdavky P14 </t>
  </si>
  <si>
    <t xml:space="preserve">Kapitálové výdavky P14 </t>
  </si>
  <si>
    <t>Splátky úverov</t>
  </si>
  <si>
    <t>Finančné operácie spolu</t>
  </si>
  <si>
    <t>Spolu podprogram 8.6</t>
  </si>
  <si>
    <t>Spolu podprogram 8.7</t>
  </si>
  <si>
    <t>Spolu podprogram 9.7</t>
  </si>
  <si>
    <t>Spolu podprogram 9.6</t>
  </si>
  <si>
    <t>Spolu 7.2.3</t>
  </si>
  <si>
    <t>Bežné výdavky spolu</t>
  </si>
  <si>
    <t xml:space="preserve">Kapitálové výdavky spolu </t>
  </si>
  <si>
    <t>Finančné operácie</t>
  </si>
  <si>
    <t>Obec spolu</t>
  </si>
  <si>
    <t>S P O L U</t>
  </si>
  <si>
    <t>Subjekty školstva +</t>
  </si>
  <si>
    <t>Tenisový vetrán klub</t>
  </si>
  <si>
    <t>Výdavky spojené s voľbami</t>
  </si>
  <si>
    <t xml:space="preserve">čerpanie </t>
  </si>
  <si>
    <t>čerpanie</t>
  </si>
  <si>
    <t xml:space="preserve">rozpočet </t>
  </si>
  <si>
    <t>Základná škola  6.2</t>
  </si>
  <si>
    <t>610 Mzdy</t>
  </si>
  <si>
    <t>620 Poistné</t>
  </si>
  <si>
    <t>630 Bežné výdavky</t>
  </si>
  <si>
    <t>640 Bežné transfery</t>
  </si>
  <si>
    <t xml:space="preserve">S P O L U </t>
  </si>
  <si>
    <t>Materská škola 6.1</t>
  </si>
  <si>
    <t>Školský klub 6.4</t>
  </si>
  <si>
    <t>ŠJ pri ZŠ a MŠ 6.3</t>
  </si>
  <si>
    <t>ZUŠ 6.5.</t>
  </si>
  <si>
    <t>Výdavky spolu</t>
  </si>
  <si>
    <t>Príjmová časť v EUR</t>
  </si>
  <si>
    <t>Bežné príjmy</t>
  </si>
  <si>
    <t>Rok 2012</t>
  </si>
  <si>
    <t>Rok 2013</t>
  </si>
  <si>
    <t>položka</t>
  </si>
  <si>
    <t>100 - Daňové príjmy</t>
  </si>
  <si>
    <t>Výnos dane z príjmov územnej samospráve</t>
  </si>
  <si>
    <t>Daň z pozemkov</t>
  </si>
  <si>
    <t>Daň zo stavieb</t>
  </si>
  <si>
    <t>Daň z bytov</t>
  </si>
  <si>
    <t>Daň za psa</t>
  </si>
  <si>
    <t>Daň za zábav. hracie prístroje</t>
  </si>
  <si>
    <t>Daň za ubytovanie</t>
  </si>
  <si>
    <t>Daň za užívanie verejného priestranstva</t>
  </si>
  <si>
    <t>Poplatok za komunál. odpady a drobné staveb. odpady</t>
  </si>
  <si>
    <t>Daň za umiestnenie jadrového zariadenia</t>
  </si>
  <si>
    <t>Daňové príjmy spolu</t>
  </si>
  <si>
    <t>200 - Nedaňové príjmy</t>
  </si>
  <si>
    <t>Príjmy z prenajatých pozemkov</t>
  </si>
  <si>
    <t>Cintorínsky poplatok (prenájom hrobových miest)</t>
  </si>
  <si>
    <t>z prenajatých budov  (NP a garáže)</t>
  </si>
  <si>
    <t>z prenajatých bytov - nájomné</t>
  </si>
  <si>
    <t xml:space="preserve">                                - poplatky za služby</t>
  </si>
  <si>
    <t xml:space="preserve">                                - fond opráv a údržby</t>
  </si>
  <si>
    <t>Príjmy z prenajatých zariadení</t>
  </si>
  <si>
    <t>Správne poplatky</t>
  </si>
  <si>
    <t>Pokuty a penále</t>
  </si>
  <si>
    <t>Poplatok za športové zariadenia</t>
  </si>
  <si>
    <t>Poplatok za pripojenie TKR</t>
  </si>
  <si>
    <t>Vstupné kultúrne podujatia, ostatné poplatky</t>
  </si>
  <si>
    <t>Služby Dom smútku</t>
  </si>
  <si>
    <t>Recyklačný fond</t>
  </si>
  <si>
    <t>Platby za stravné /zamestnanci a sociálny fond/</t>
  </si>
  <si>
    <t>Úroky z účtov</t>
  </si>
  <si>
    <t>Výťažok lotérií, poistné plnenie,vratky,dobropisy</t>
  </si>
  <si>
    <t>Nedaňové príjmy spolu</t>
  </si>
  <si>
    <t>311 - Tuzemské bežné granty</t>
  </si>
  <si>
    <t>312 - Granty a transfery zo ŠR/EFRR</t>
  </si>
  <si>
    <r>
      <t>T</t>
    </r>
    <r>
      <rPr>
        <sz val="12"/>
        <rFont val="Arial"/>
        <family val="2"/>
      </rPr>
      <t>uz.bežné granty zo ŚR</t>
    </r>
  </si>
  <si>
    <t>Transfery na ŽP a stavebný poriadok</t>
  </si>
  <si>
    <t>Transfer -deti hmotná núdza- stravovanie, šk.potreby</t>
  </si>
  <si>
    <t>Transfer na register obyvateľov</t>
  </si>
  <si>
    <t>Transfer rodinné prídavky</t>
  </si>
  <si>
    <r>
      <t>Transfer zo ŠR/EÚ /</t>
    </r>
    <r>
      <rPr>
        <sz val="10"/>
        <rFont val="Arial"/>
        <family val="2"/>
      </rPr>
      <t>BV spojené s realizáciou investícií</t>
    </r>
    <r>
      <rPr>
        <sz val="11"/>
        <rFont val="Arial"/>
        <family val="2"/>
      </rPr>
      <t>/</t>
    </r>
  </si>
  <si>
    <t>Transfer zo ŠR - ÚPSVaR</t>
  </si>
  <si>
    <t>Transfer ESF-ÚPSVaR</t>
  </si>
  <si>
    <t>Transfer na DVP CO</t>
  </si>
  <si>
    <t>Bežné príjmy obce spolu</t>
  </si>
  <si>
    <t>Školstvo</t>
  </si>
  <si>
    <t>Školstvo PK - normatívne príjmy</t>
  </si>
  <si>
    <t>Školstvo - ostatné príjmy zo ŠR</t>
  </si>
  <si>
    <t>Školstvo -  vlastné príjmy ZŠ, MŠ</t>
  </si>
  <si>
    <t>Školstvo - vlastné príjmy ZUŠ</t>
  </si>
  <si>
    <t>Bežné príjmy školstvo spolu</t>
  </si>
  <si>
    <t>Bežné príjmy obce spolu so školstvom</t>
  </si>
  <si>
    <t>Kapitálové príjmy</t>
  </si>
  <si>
    <t>Príjmy z predaja kap. Majetku</t>
  </si>
  <si>
    <t>Kapitálový transfer ŠR alebo EÚ</t>
  </si>
  <si>
    <t>Kapitálové príjmy spolu</t>
  </si>
  <si>
    <t>Zostatok z predchádzajúcich rokov-nevyčerpané ŚR</t>
  </si>
  <si>
    <t>Úver</t>
  </si>
  <si>
    <t xml:space="preserve">Finančné operácie spolu </t>
  </si>
  <si>
    <t>Príjmy spolu</t>
  </si>
  <si>
    <t>OBEC JASLOVSKÉ BOHUNICE</t>
  </si>
  <si>
    <t>Služby</t>
  </si>
  <si>
    <t>Bežný transfer  /VUC krízový fond/</t>
  </si>
  <si>
    <t>Bežné transfery na členské príspevky</t>
  </si>
  <si>
    <t>Bežné transfery do zahraničia</t>
  </si>
  <si>
    <t>Program 1 spolu</t>
  </si>
  <si>
    <t>Materiál</t>
  </si>
  <si>
    <t>Ceny obce</t>
  </si>
  <si>
    <t>Energie</t>
  </si>
  <si>
    <t xml:space="preserve">Rutinná a štandardná údržba </t>
  </si>
  <si>
    <t>641/111</t>
  </si>
  <si>
    <t>Bežné transfery zo ŠR</t>
  </si>
  <si>
    <t>641/41</t>
  </si>
  <si>
    <t>Bežný transfer z rozpočtu obce staveb.a soc.</t>
  </si>
  <si>
    <t xml:space="preserve">Materiál </t>
  </si>
  <si>
    <t xml:space="preserve">Poistné </t>
  </si>
  <si>
    <t>Energie Ekodvor</t>
  </si>
  <si>
    <t>Rutinná a štandardná údržba</t>
  </si>
  <si>
    <t xml:space="preserve">Služby </t>
  </si>
  <si>
    <t>Likvidácia divokých skládok</t>
  </si>
  <si>
    <t>Rutinná a štandardná údržba MK</t>
  </si>
  <si>
    <t>Program 6  - Vzdelávanie</t>
  </si>
  <si>
    <t>Podprogram 6. 1  Materská  škola:</t>
  </si>
  <si>
    <t>Bežné výdavky</t>
  </si>
  <si>
    <t>Bežné transfery</t>
  </si>
  <si>
    <t>Spolu podprogram 6.1</t>
  </si>
  <si>
    <t xml:space="preserve">Spolu </t>
  </si>
  <si>
    <t>Podprogram 6. 3  Školské jedálne:</t>
  </si>
  <si>
    <t xml:space="preserve">Spolu podprogram 6.3 </t>
  </si>
  <si>
    <t>Podprogram 6. 4  Školský klub detí:</t>
  </si>
  <si>
    <t>Spolu podprogram 6.4</t>
  </si>
  <si>
    <t>Podprogram 6. 5  Základná umelecká škola:</t>
  </si>
  <si>
    <t>Spolu podprogram 6.5</t>
  </si>
  <si>
    <t xml:space="preserve">Materiál, stroje, prístroje, zariadenia </t>
  </si>
  <si>
    <t>Transfery na nemocenské dávky</t>
  </si>
  <si>
    <t xml:space="preserve">Bežný transfer </t>
  </si>
  <si>
    <t>Bežný transfer</t>
  </si>
  <si>
    <t xml:space="preserve"> 7.2.12Tenisový veterán klub</t>
  </si>
  <si>
    <t>SPOLU 7.2.1-7.2.7 a 7.2.12</t>
  </si>
  <si>
    <t>Spolu 7.2.9</t>
  </si>
  <si>
    <t>Služby , súťaže</t>
  </si>
  <si>
    <t>Finančný príspevky na podporu</t>
  </si>
  <si>
    <t xml:space="preserve">Bežné transfery - OZ Starostliví medvedíci </t>
  </si>
  <si>
    <t xml:space="preserve">                        - JDS FS Blavanka </t>
  </si>
  <si>
    <t>Podprogram 8.4 podpora pestrosti  kultúry:</t>
  </si>
  <si>
    <t>Finančné príspevky na podporu</t>
  </si>
  <si>
    <t xml:space="preserve">Prepravné </t>
  </si>
  <si>
    <t>Finančný príspevok na prepravné</t>
  </si>
  <si>
    <t xml:space="preserve">Energie </t>
  </si>
  <si>
    <t>Materiál, zariadenia</t>
  </si>
  <si>
    <t xml:space="preserve">Nájomné </t>
  </si>
  <si>
    <t>Trasfery na nemocenské dávky</t>
  </si>
  <si>
    <t>Podprogram 9.1 Budovanie základne pre všeobecný rozvoj obce:</t>
  </si>
  <si>
    <t>Štúdie,  špeciálne služby, verejné obstarávanie</t>
  </si>
  <si>
    <t>Energie a káblová televízia</t>
  </si>
  <si>
    <t xml:space="preserve">Materiál, zariadenia </t>
  </si>
  <si>
    <t>Prenájom zariadení</t>
  </si>
  <si>
    <t xml:space="preserve">Materiál a zariadenia </t>
  </si>
  <si>
    <t>Servis, údržba, poistenie /traktor/</t>
  </si>
  <si>
    <t>Rutinná a štandardná údržba</t>
  </si>
  <si>
    <t>Rutinná a štand. Údržba vodovodu</t>
  </si>
  <si>
    <t>Rut.a štand.údržba vodných plôch</t>
  </si>
  <si>
    <t>Materiál, pracovné odevy</t>
  </si>
  <si>
    <t>Transfér na nemocenské dávky</t>
  </si>
  <si>
    <t xml:space="preserve">Bežný transfer - Jednota dôchodcov </t>
  </si>
  <si>
    <t xml:space="preserve">                        -  Finančný príspevok dôchodcovia</t>
  </si>
  <si>
    <t xml:space="preserve">                         -Finančný prísp. „Uvítanie do života“  </t>
  </si>
  <si>
    <t xml:space="preserve">                         -Sociálne dávky</t>
  </si>
  <si>
    <t>Transfer na nemocenské dávky</t>
  </si>
  <si>
    <t xml:space="preserve">Materiál, prístroje a prac. odevy </t>
  </si>
  <si>
    <t xml:space="preserve">Autá - serrvis, údržba, opravy, poistenie, palivá </t>
  </si>
  <si>
    <t>Rutinná a štandardná údržba  zariad.</t>
  </si>
  <si>
    <t>Bežné transfery DHZ Paderovce</t>
  </si>
  <si>
    <t>Bežné transfery DHZ J.Bohunice</t>
  </si>
  <si>
    <t>DVP CO</t>
  </si>
  <si>
    <t xml:space="preserve">Cestovné náhrady </t>
  </si>
  <si>
    <t>Energie , poštové služby</t>
  </si>
  <si>
    <t>Materiál, zariadenia,softvér</t>
  </si>
  <si>
    <t>Palivá,servis a poistenie áut</t>
  </si>
  <si>
    <t xml:space="preserve">Program  spolu </t>
  </si>
  <si>
    <t>Splácanie úroky byty</t>
  </si>
  <si>
    <t>Splácanie ostatných úrokov</t>
  </si>
  <si>
    <t>Manipulačné poplatky banke</t>
  </si>
  <si>
    <t xml:space="preserve">Bežné výd.program 13 spolu  </t>
  </si>
  <si>
    <t xml:space="preserve">Odvody </t>
  </si>
  <si>
    <t>materiál</t>
  </si>
  <si>
    <t>Splátky úverov    ▪ 24 b.j. Park</t>
  </si>
  <si>
    <t xml:space="preserve">                           ▪ 48 b.j.</t>
  </si>
  <si>
    <t xml:space="preserve">                           ▪ 24 b.j. Sídlisko</t>
  </si>
  <si>
    <t xml:space="preserve">                           ▪ 06/028/2002</t>
  </si>
  <si>
    <t xml:space="preserve">                           ▪ 06/050/06</t>
  </si>
  <si>
    <t xml:space="preserve">                           ▪ 06/093/10</t>
  </si>
  <si>
    <t>rozpočet</t>
  </si>
  <si>
    <t>Prog.</t>
  </si>
  <si>
    <t>Popis</t>
  </si>
  <si>
    <t xml:space="preserve">Nákup pozemkov a nehmotných aktív                       </t>
  </si>
  <si>
    <t>Spolu 711</t>
  </si>
  <si>
    <t>Zariadenie posiľňovňa</t>
  </si>
  <si>
    <t>Nákup osobných automobilov</t>
  </si>
  <si>
    <t>Kamerový systém Areál ubytovne</t>
  </si>
  <si>
    <t>Spolu 713</t>
  </si>
  <si>
    <t>Spolu 714</t>
  </si>
  <si>
    <t xml:space="preserve">Projekt skutočného vyhotovenia TKR Panské diely </t>
  </si>
  <si>
    <t>7 1</t>
  </si>
  <si>
    <t>Spolu 716 -prípravná a projektová dokumentácia</t>
  </si>
  <si>
    <t>Miestne komunikácie Panské diely</t>
  </si>
  <si>
    <t>MK Vonkajší okruh</t>
  </si>
  <si>
    <t>Rekonštrukcia VO areál ubytovne</t>
  </si>
  <si>
    <t>Závlahový vodovod</t>
  </si>
  <si>
    <t>Chodník pri ceste III / 504 15</t>
  </si>
  <si>
    <t>Chodník Záhradná</t>
  </si>
  <si>
    <t>Chodník Záhumenická</t>
  </si>
  <si>
    <t>Domov sociálnych služieb</t>
  </si>
  <si>
    <t>Infraštruktúra Krátke Pole</t>
  </si>
  <si>
    <t>Infraštruktúra Kopanice</t>
  </si>
  <si>
    <t>Rekonštrukcia strechy v areáli Mlyn</t>
  </si>
  <si>
    <t>Rekonštrukcia Zdravotného strediska</t>
  </si>
  <si>
    <t>predpoklad</t>
  </si>
  <si>
    <t>rok 2013</t>
  </si>
  <si>
    <t>rok 2014</t>
  </si>
  <si>
    <t>rok 2015</t>
  </si>
  <si>
    <t>2.</t>
  </si>
  <si>
    <t>4.2</t>
  </si>
  <si>
    <t>3.1</t>
  </si>
  <si>
    <t>6.1</t>
  </si>
  <si>
    <t>7.1</t>
  </si>
  <si>
    <t>7.2.8</t>
  </si>
  <si>
    <t>8.8</t>
  </si>
  <si>
    <t>9.2</t>
  </si>
  <si>
    <t>9.3</t>
  </si>
  <si>
    <t>9.5</t>
  </si>
  <si>
    <t>14.</t>
  </si>
  <si>
    <t>9.6</t>
  </si>
  <si>
    <t>11.1</t>
  </si>
  <si>
    <t>5.</t>
  </si>
  <si>
    <t>10.3</t>
  </si>
  <si>
    <t>8.</t>
  </si>
  <si>
    <t>9.1</t>
  </si>
  <si>
    <t xml:space="preserve">Rutinná a štand. údržba </t>
  </si>
  <si>
    <t>Príjmy z preúčtovania energií, ostatné príjmy</t>
  </si>
  <si>
    <t>Za opatrovateľskú službu</t>
  </si>
  <si>
    <t>Transfer na matričnú činnosť</t>
  </si>
  <si>
    <t xml:space="preserve">Podprogram 1.2 </t>
  </si>
  <si>
    <t>Členstvo obce v združeniach</t>
  </si>
  <si>
    <t xml:space="preserve">Program 1 spolu </t>
  </si>
  <si>
    <t>PD MK  Nová ulica</t>
  </si>
  <si>
    <t>Výdavky v €</t>
  </si>
  <si>
    <t xml:space="preserve">Podprogram 1.1 </t>
  </si>
  <si>
    <t>Manažment obce</t>
  </si>
  <si>
    <t>Cintorínske služby</t>
  </si>
  <si>
    <t xml:space="preserve">Podprogram 3.1 </t>
  </si>
  <si>
    <t xml:space="preserve">Podprogram 3.2 </t>
  </si>
  <si>
    <t>Spoločný obecný úrad</t>
  </si>
  <si>
    <t xml:space="preserve">Podprogram 3.3 </t>
  </si>
  <si>
    <t>Matrika</t>
  </si>
  <si>
    <t xml:space="preserve">Podprogram 3.4 </t>
  </si>
  <si>
    <t>Register obyvateľov</t>
  </si>
  <si>
    <t xml:space="preserve">Podprogram 4.1 </t>
  </si>
  <si>
    <t>Zber a likvidácia odpadu</t>
  </si>
  <si>
    <t xml:space="preserve">Podprogram 4.2 </t>
  </si>
  <si>
    <t>Nakladanie s odpadovými vodami</t>
  </si>
  <si>
    <t xml:space="preserve">Podprogram 4.3 </t>
  </si>
  <si>
    <t>Športový areál</t>
  </si>
  <si>
    <t xml:space="preserve">Podprogram 7.1  </t>
  </si>
  <si>
    <t xml:space="preserve">Podprogram 7.2  </t>
  </si>
  <si>
    <t>Podpora športovým organizáciám:</t>
  </si>
  <si>
    <t xml:space="preserve">Podprogram 7.3 </t>
  </si>
  <si>
    <t>Podpora športu pre všetkých</t>
  </si>
  <si>
    <t>Podprogram 8.1</t>
  </si>
  <si>
    <t xml:space="preserve"> Knižnica</t>
  </si>
  <si>
    <t xml:space="preserve">Podprogram 8.2 </t>
  </si>
  <si>
    <t>Podpora malej tradičnej kultúry</t>
  </si>
  <si>
    <t xml:space="preserve">Podprogram 8.3 </t>
  </si>
  <si>
    <t>Kultúrne leto Jaslovské Bohunice</t>
  </si>
  <si>
    <t>Podprogram 8.4</t>
  </si>
  <si>
    <t xml:space="preserve"> Podpora pestroti kultúry</t>
  </si>
  <si>
    <t xml:space="preserve">Podprogram 8.5 </t>
  </si>
  <si>
    <t>Kultúrna mobilita</t>
  </si>
  <si>
    <t xml:space="preserve">Podprogram 8.6 </t>
  </si>
  <si>
    <t>Zachovanie historických cirkevných stavieb a pamiatok</t>
  </si>
  <si>
    <t xml:space="preserve">Podprogram 8.7 </t>
  </si>
  <si>
    <t>Medzinárodná kultúrna spolupráca:</t>
  </si>
  <si>
    <t xml:space="preserve">Podprogram 8.8 </t>
  </si>
  <si>
    <t>Zázemie kultúrneho života</t>
  </si>
  <si>
    <t xml:space="preserve">Podprogram 9.1 </t>
  </si>
  <si>
    <t>Budovanie základne pre všeobecný rozvoj obce</t>
  </si>
  <si>
    <t xml:space="preserve">Podprogram 9.2 </t>
  </si>
  <si>
    <t>Bývanie a občianská vybavenosť:</t>
  </si>
  <si>
    <t xml:space="preserve">Podprogram 9.3 </t>
  </si>
  <si>
    <t>Verejné osvetlenie</t>
  </si>
  <si>
    <t xml:space="preserve">Podprogram 9.4 </t>
  </si>
  <si>
    <t>Verejna zeleň a drobná oddychová architektúra:</t>
  </si>
  <si>
    <t xml:space="preserve">Podprogram 9.5 </t>
  </si>
  <si>
    <t>Zásobovanie pitnou vodou</t>
  </si>
  <si>
    <t xml:space="preserve">Podprogram 9.6 </t>
  </si>
  <si>
    <t xml:space="preserve">Podprogram 9.7 </t>
  </si>
  <si>
    <t>Starostlivosť o vodné plochy</t>
  </si>
  <si>
    <t xml:space="preserve">Podprogram 9.8 </t>
  </si>
  <si>
    <t>Personálne a technické zabezpečenie obsluhy a údržby:</t>
  </si>
  <si>
    <t xml:space="preserve">Podprogram 10.1 </t>
  </si>
  <si>
    <t>Dotácie a príspevky sociálnej pomoci:</t>
  </si>
  <si>
    <t xml:space="preserve">Podprogram 10.2 </t>
  </si>
  <si>
    <t>Opatrovateľská služba</t>
  </si>
  <si>
    <t xml:space="preserve">Podprogram 10.3 </t>
  </si>
  <si>
    <t>Zdravotné stredisko</t>
  </si>
  <si>
    <t xml:space="preserve">Podprogram 11.1 </t>
  </si>
  <si>
    <t xml:space="preserve">Podprogram 11.2 </t>
  </si>
  <si>
    <t>Civilná ochrana</t>
  </si>
  <si>
    <t>Protipožiarna ochrana a protipovodňová ochrana</t>
  </si>
  <si>
    <t>plnenie</t>
  </si>
  <si>
    <t xml:space="preserve">Bežné výdavky spolu </t>
  </si>
  <si>
    <t>Chodníky a vjazdy Jaslovce, Bohunice</t>
  </si>
  <si>
    <t>Spevnená plocha za starým OcÚ</t>
  </si>
  <si>
    <t>Príspevok na pohreb</t>
  </si>
  <si>
    <t xml:space="preserve">podľa položiek </t>
  </si>
  <si>
    <t>PD Rekonštrukcia Kinosály v objekte  Ubytovne</t>
  </si>
  <si>
    <t>obec</t>
  </si>
  <si>
    <t xml:space="preserve">subjekty školstva </t>
  </si>
  <si>
    <t>z toho:</t>
  </si>
  <si>
    <t>Kanalizácia Trnavská ul.</t>
  </si>
  <si>
    <t xml:space="preserve">PD IBV Panské diely </t>
  </si>
  <si>
    <t>5.1.</t>
  </si>
  <si>
    <t>11.1.</t>
  </si>
  <si>
    <t>Za reláciu v MR, zápisné, kopírovacie práce</t>
  </si>
  <si>
    <t>Stočné, vodné</t>
  </si>
  <si>
    <t xml:space="preserve">plnenie </t>
  </si>
  <si>
    <t xml:space="preserve"> Rok 2013</t>
  </si>
  <si>
    <t>návrh</t>
  </si>
  <si>
    <t>rok 2016</t>
  </si>
  <si>
    <t>Spolu podprogram 6.1,6.2</t>
  </si>
  <si>
    <t>6.6.</t>
  </si>
  <si>
    <t>CVČ</t>
  </si>
  <si>
    <t>7.2.12.</t>
  </si>
  <si>
    <t>PD multifunkčné ihrisko-klzisko</t>
  </si>
  <si>
    <t>PD zateplenie KD Paderovce</t>
  </si>
  <si>
    <t>PD zateplenie Zdravotného strediska a HP</t>
  </si>
  <si>
    <t>Realizácia hrobových miest v zmysle PD</t>
  </si>
  <si>
    <t xml:space="preserve">Kanalizácia Lipová ul. </t>
  </si>
  <si>
    <t>Rekonštrukcia prečerpávacej stanice Paderovce</t>
  </si>
  <si>
    <t>Rekonštrukcia vodovodu a kanalizácie na Sídlisku</t>
  </si>
  <si>
    <t>Združ.chodník pre chodcov a cyklistov J.B-Paderovce</t>
  </si>
  <si>
    <t>MK Poľná Paderovce</t>
  </si>
  <si>
    <t>Vjazdy a rigoly Paderovce/rekonštrukcia</t>
  </si>
  <si>
    <t xml:space="preserve">Budovanie a modernizácia VO 5 % vl.prostriedky </t>
  </si>
  <si>
    <t>Zateplenie Zdravotného strediska</t>
  </si>
  <si>
    <t xml:space="preserve">Rozšírenie vodovodu Lipová ul. </t>
  </si>
  <si>
    <t>Rozpočet na rok 2014</t>
  </si>
  <si>
    <t>Rozpočet 2014</t>
  </si>
  <si>
    <t>Služby- strava dôchodci</t>
  </si>
  <si>
    <t xml:space="preserve">Materiál - šk.pomôcky </t>
  </si>
  <si>
    <t xml:space="preserve">Doplatok za vodné </t>
  </si>
  <si>
    <t>Vodné</t>
  </si>
  <si>
    <t>Mzdy a platy  ref.ÚPSVaR</t>
  </si>
  <si>
    <t>Poistné ref. ÚPSvaR</t>
  </si>
  <si>
    <t xml:space="preserve">Likvidácia olejového hospodárstva </t>
  </si>
  <si>
    <t>Rok 2014</t>
  </si>
  <si>
    <t>Prevod z RF</t>
  </si>
  <si>
    <t>Transfer zo ŠR na originálne kompetencie</t>
  </si>
  <si>
    <t>Z transferu z rozpočtu obce na vzdelávanie</t>
  </si>
  <si>
    <t>Z rozpočtu obce na dopravné žiaci z Paderoviec</t>
  </si>
  <si>
    <t xml:space="preserve">podprogram 6.6 - CVČ príspevok </t>
  </si>
  <si>
    <t>Spolu  podprogram 11.2</t>
  </si>
  <si>
    <t>rok</t>
  </si>
  <si>
    <t>/ Finančné operácie - program 13 v Eur</t>
  </si>
  <si>
    <t>Bežný transfer- Farský úrad</t>
  </si>
  <si>
    <t>Výdavky bežné v Eur</t>
  </si>
  <si>
    <t>Poistné z rozp.obce</t>
  </si>
  <si>
    <t>PD Hasičská zbrojnica</t>
  </si>
  <si>
    <t xml:space="preserve"> Hasičská zbrojnica</t>
  </si>
  <si>
    <t>Budovanie a modern. VO z dotácie - Sídlisko, Paderovce</t>
  </si>
  <si>
    <t xml:space="preserve">Transfer  zo ŠR na voľby </t>
  </si>
  <si>
    <t>Bežné granty a transfery zo ŠR/EFspolu</t>
  </si>
  <si>
    <t>Kanalizácia Orechová ul.</t>
  </si>
  <si>
    <t>10.2</t>
  </si>
  <si>
    <t>rok 2017</t>
  </si>
  <si>
    <t xml:space="preserve">upravený </t>
  </si>
  <si>
    <t>Výdavky kapitálové v Eur</t>
  </si>
  <si>
    <t>poistné</t>
  </si>
  <si>
    <t>Materská škola:</t>
  </si>
  <si>
    <t>Základná škola:</t>
  </si>
  <si>
    <t>Rozpočet 2015</t>
  </si>
  <si>
    <t>15.8.2016</t>
  </si>
  <si>
    <t>20.9.2017</t>
  </si>
  <si>
    <t>rok 2017 60000€</t>
  </si>
  <si>
    <t>rok 2016 99100€</t>
  </si>
  <si>
    <t>rok 2016    47850€</t>
  </si>
  <si>
    <t>Rok 2015</t>
  </si>
  <si>
    <t>Rok 2016</t>
  </si>
  <si>
    <t>Rok 2017</t>
  </si>
  <si>
    <t>Nosič na kontajnery</t>
  </si>
  <si>
    <t>Malotraktor vrátane príslušenstva</t>
  </si>
  <si>
    <t>Urbanistická štúdia Krátke Pole</t>
  </si>
  <si>
    <t>Urbanistická štúdia Kopanice</t>
  </si>
  <si>
    <t>Urbanistická štúdia Panské diely</t>
  </si>
  <si>
    <t>Urbanistická štúdia Poľná ul. Paderovce</t>
  </si>
  <si>
    <t>Urbanistická štúdia Jaslovce Barina</t>
  </si>
  <si>
    <t>PD chodník Jabloňová ul. 1 + 2</t>
  </si>
  <si>
    <t>PD chodníky Orechová ulica</t>
  </si>
  <si>
    <t>PD IBV Krátke Pole</t>
  </si>
  <si>
    <t>PD IBV Kopanice</t>
  </si>
  <si>
    <t>PD zateplenie fitnes</t>
  </si>
  <si>
    <t>PD rekonštrukcia jedálne v priestoroch ubytovne na Spoločensko-športový objekt</t>
  </si>
  <si>
    <t>PD (BIO) kúpalisko</t>
  </si>
  <si>
    <t xml:space="preserve">PD rekonštrukcia VO Jaslovské Bohunice (po uliciach) </t>
  </si>
  <si>
    <t>PD rekonštrukcia strechy areál mlyn</t>
  </si>
  <si>
    <t>PD odvodnenie sídliska</t>
  </si>
  <si>
    <t>4.2.</t>
  </si>
  <si>
    <t>Multifunkčné ihrisko - klzisko</t>
  </si>
  <si>
    <t>Infraštruktúra Panské diely - Dubová ulica</t>
  </si>
  <si>
    <t>Budovanie a modern. VO z vl.  prostriedkov Sídlisko, Paderovce</t>
  </si>
  <si>
    <t>Kompostáreň</t>
  </si>
  <si>
    <t>Prístrešok na mobilné vybavenie doprav. ihriska v MŠ</t>
  </si>
  <si>
    <t>Rozšírenie kamerového systému</t>
  </si>
  <si>
    <t>obec má zámer otvoriť novú lokalitu Kopanice na IBV, kde sa uvažuje s odkupovaním pozemkov do vlastníctva obce.</t>
  </si>
  <si>
    <t>Potreba vyplynula zo šerenia finančných prostriedkov, nakoľko obec platí nemalé finančné prostriedky za odvoz kontajnerov dodávateľským spôsobom a taktiež sa to týka aj preložtenia kontajnerov</t>
  </si>
  <si>
    <t>Malotraktor Kubota, ktorý je využívaný na údržbu obce bol zakúpený pred desiatimi rokmi. Opravy sú nerentabilné a je v dezolátnom stave</t>
  </si>
  <si>
    <t>Jedná sa o doplnenie posilňovacieho zariadenia</t>
  </si>
  <si>
    <t>Uvažuje sa nad rozšírením kamerového systému na Sídlisku</t>
  </si>
  <si>
    <t>Osobný automobil ŠKODA OCTAVIA bol zakúpený v roku 2005. Vyžaduje častejšie a nákladnejšie opravy. Doporučujeme ho použiť ako protihodnotu pri kúpe nového osobného automobilu.</t>
  </si>
  <si>
    <t>Požiadavka vyplynula z potreby zakreslenia rozvodov TKR na panských dieloch</t>
  </si>
  <si>
    <t>PD prepojenie kanalizácie Šidúnky, Krátke pole, Sídlisko</t>
  </si>
  <si>
    <t>Prepojenie kanalizácie Šidúnky, Krátke pole, Panské diely, Sídlisko je nutné riešiť ako celok.</t>
  </si>
  <si>
    <t xml:space="preserve">Požiadavka vyplynula z potreby dobudovať chodníky na ulici Orechová </t>
  </si>
  <si>
    <t>Požiadavka vyplynula z potreby dobudovať chodníky na ulici Nová</t>
  </si>
  <si>
    <t>Požiadavka vyplynula z potreby dobudovať chodníky na ulici Jabloňová 1 a 2</t>
  </si>
  <si>
    <t>V zmysle územného plánu sa plánuje  otvoriť IBV Panské diely Dubová ulica</t>
  </si>
  <si>
    <t>V zmysle územného plánu sa plánuje  otvoriť IBV Panské diely Krátke pole</t>
  </si>
  <si>
    <t>V zmysle územného plánu sa plánuje otvoriť IBV Kopanice</t>
  </si>
  <si>
    <t>Požiadavka vyplynula z potreby dobudovania multifunkčného ihriska</t>
  </si>
  <si>
    <t>Fitnes objekt je potrebné zatepliť</t>
  </si>
  <si>
    <t>Je potrebné zrekonštruovať kinosálu pre cca 200 ľudí vo fitnesobjekte</t>
  </si>
  <si>
    <t>Po celkovej oprave KD Paderovce je potrebné tento zatepliť</t>
  </si>
  <si>
    <t>Bývalá jedáleň v objekte ubytovne nie je využívaná, v zmysle vypracovanej štúdie Využiteľnosti bývalých kasární je s ňou uvažované ako s objektom na spoločenské a športové využitie</t>
  </si>
  <si>
    <t>Štúdia bola rozpočtovaná v roku 2014.Faktúra bola doručená na obec až koncom roka</t>
  </si>
  <si>
    <t>Požiadavka vyplynula z potreby dobudovania kúpaliska v objekte bývalých kasárni</t>
  </si>
  <si>
    <t>Požiadavka vyplynula z potreby uložiť nevyhovujúce vzdušné vedenie za podzemné káblové vedenie</t>
  </si>
  <si>
    <t>S touto položkou sa uvažovalo v roku 2014. Objednávka bola vystavená v r. 2014</t>
  </si>
  <si>
    <t>Obec má spracovanú PD v ktorej sa uvažuje s vybudovaním podkrovia na budove starého mlyna. Nakoľko v blízkej budúcnosti sa podkrovie nebude realizovať je potrebné strechu zrekonštruovať a zabrániť tak zatekaniu a zdevastovaniu budovy.</t>
  </si>
  <si>
    <t>Je potrebné spracovať PD na komplexné odvodnenie sídliska</t>
  </si>
  <si>
    <t>V zmysle ÚP sa uvažuje s lokalitou na Cintorínskej ulici v časti Barina na IBV. Pre budúce využiti územia je potrebné spradcovať koncepciu priestorového usporiadania, funkčného využitia, urbanistické, územnotechnické a architektonické podmienky daného územia</t>
  </si>
  <si>
    <t>V zmysle ÚP sa uvažuje s lokalitou na Poľnej ulici v Paderovciach na IBV. Pre budúce využiti územia je potrebné spradcovať koncepciu priestorového usporiadania, funkčného využitia, urbanistické, územnotechnické a architektonické podmienky daného územia</t>
  </si>
  <si>
    <t xml:space="preserve">Na realizáciu hrobových miest je spracovaná projektová dokumentácia, ktorá uvažuje pre lepšie a prehľadnejšie usporiadanie hrobových miest pripraviť betónové pásy, </t>
  </si>
  <si>
    <t>Samosprávam vyplýva zo zákona povinnosť zabezpečiť zhodnocovanie biologicky rozložiteľnch odpadov zo zelene. Jedná sa o malú kompostáreň s kapacitou  do 10 t hotového kompostu ročne. Na prevádzkovanie týchto kompostovísk nie je potrebný súhlas orgánu štátnej správy.</t>
  </si>
  <si>
    <t xml:space="preserve">Je nutné doriešiť odkanalizovanie 4 rodinných domov na Trnavskej ulici. V roku 2014 nebolo realizované z dôvodu nevysporiadaných pozemkov </t>
  </si>
  <si>
    <t>Požiadavka vyplynula z potreby dokončenia kanalizácie k 2 rodinným domom na Lipovej ulici</t>
  </si>
  <si>
    <t>Potreba vyplynula z nutnosti dobudovania kanalizácie k rodinným domom</t>
  </si>
  <si>
    <t>Je nutné dokončiť rekonštrukciu prečerpávacej stanice s nutnosťou dobudovania odvetrania</t>
  </si>
  <si>
    <t>Potreba vyplynula z nutnosti rekonštruovať časť vodovodu a kanalizáciu na Sídlisku</t>
  </si>
  <si>
    <t>Predpokladá dobudovanie chodníkov a ciest na Panských dieloch</t>
  </si>
  <si>
    <t>Čiastka zahrňuje realizáciu hlavne nových chodníkov a vjazdov k RD  na miestach, kde sú už chodníky zrealizované</t>
  </si>
  <si>
    <t>Predpokladá dobudovanie vonkajšieho okruhu vrátane osvetlenia</t>
  </si>
  <si>
    <t>Potreba vyplynula zrealizovať odvodňovací rigol a prístupové chodníky k rodinným domom na ul. Námestie sv. Michala č. 45 a 358.</t>
  </si>
  <si>
    <t>Predpokladá dobudovanie chodníkov na Záhradnej ulici</t>
  </si>
  <si>
    <t>Potreba vyplynula z dôvodu zabezpečenia bezpečnosti chodcov na ulici</t>
  </si>
  <si>
    <t xml:space="preserve">Stavba bola prerušená až do doby vydania súhlasného stanoviska ÚVO a z dôvodu, že bolo nutné zrealizovať práce, ktoré neobsahovala PD a na ktoré upozornili občania na verejnom stretnutí. </t>
  </si>
  <si>
    <t xml:space="preserve">Stavba bola rozpočtovaná v roku 2014, ale z dôvodu nevysporiadania pozemkov nemohla byť realizovaná. </t>
  </si>
  <si>
    <t>Po dobudovaní vjazdov a rigolov v časti Paderovce je potrebné zrekonštruovať MK na Poľnej ulici v časti od cintorína</t>
  </si>
  <si>
    <t>Potreba vyplynula z nutnosti prístrešku pre mobilné zariadenia detského dopravného ihriska v MŠ</t>
  </si>
  <si>
    <t>Jedná sa o rekonštzrukciu jestvujúcej betónovej plochy + oplotenie vr. mantinelov. Betónová plocha sa nachádza v areáli Ubytovne. Ihrisko bude mať rozmery 35x20 m</t>
  </si>
  <si>
    <t>Požiadavka vyplynula z potreby vytvorenia podmienok na IBV pre občanov</t>
  </si>
  <si>
    <t>Stavba si vyžaduje nutnú rekonštrukciu strechy starého mlyna</t>
  </si>
  <si>
    <t>Jedná sa o dobudovanie spevnenej plochy potrebnej pre trhovisko vrátane osvetlenia</t>
  </si>
  <si>
    <t>Rozpočet tvorí 5 % povinných vlastných zdrojov obce z celkových oprávnených výdavkov na modernizáciu VO na sídlisku a v časti Paderovce</t>
  </si>
  <si>
    <t>Modernizácia VO na Sídlisku a miestnej časti Paderovce sa navrhuje z dôvodu efektívnosti a bezpečnosti prevádzky s cieľom úspory spotreby elektrickej energie</t>
  </si>
  <si>
    <t xml:space="preserve">Potreba vyplynula z nutnosti dobudovania VO osvetlenia, ktoré nezahŕňala PD </t>
  </si>
  <si>
    <t>Predpokladá sa s dobudovaním závlahového vodovodu k novostavbám RD v častiach kde je závlahový vodovod</t>
  </si>
  <si>
    <t>Požiadavky vyplynula z potreby dokončenia verejného vodovodu k 2 rodinným domom na Lipovej ulici</t>
  </si>
  <si>
    <t xml:space="preserve">Stavba by mala byť zrealizovaná v II. polroku 2015. Z toho dôvodu sa uvažuje s doplatkom až v roku 2016. </t>
  </si>
  <si>
    <t>Zahŕňa dokončenie lekárne, mreží na ambulancii obvodnej lekárky, zábradlia, WC</t>
  </si>
  <si>
    <t>Po rekonštrukcii ZS bude nutné budovu zatepliť</t>
  </si>
  <si>
    <t xml:space="preserve">Stavba starej hasičskej zbrojnice bola daná do užívania v 70 rokoch 20. storočia.Od tej doby nebola rekonštruovaná. </t>
  </si>
  <si>
    <t>VO v priestoroch Ubytovne si vyžaduje nutnú rekonštrukciu</t>
  </si>
  <si>
    <t>Položka je otvorená z dôvodu, že OZ v roku 2014 nechalo na posúdenie novému zastupiteľstvu v akom rozsahu bude postavená hasičská zbrojnica</t>
  </si>
  <si>
    <t>Požiarna ochrana - motorová striekačka</t>
  </si>
  <si>
    <t>Požiarna ochrana - prívesný vozík</t>
  </si>
  <si>
    <t>Ide o prívesný vozík do celkovej hmotnosti 1500 kg. Vozík nahradí prívesné vozíky, ktoré nespĺňajú technické špecifikácie a sú nespôsobilé na premávku na cestnej komunikácie, nakoľko nemajú pridelené EČV. Vozík bude využitý aj pre účely obce na prepravu nafukovacieho stanu s príslušenstvom cca 300 kg, zvoz odpadového dreva pri technických výjazdoch, preprava technických prostriedkov pre súťaže hasičských družstiev, prepravu požiarnotechnického vybavenia hasičského zboru a inú výpomoc, ktorú vykonávame pre obec.</t>
  </si>
  <si>
    <t>Zakúpenie motorovej prenosnej striekačky pre žiakov, ktorí navštevujú krúžok mladý hasič záchranár, ktorá nahradí starý typ PS12 s hmotnosťou 200 kg, pričom požadovaná je 80 kg, zároveň by slúžila aj na technickú pomoc pri záplavách, povodniach a iných mimoriadnych udalostiach.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</si>
</sst>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00\ 00"/>
    <numFmt numFmtId="184" formatCode="[$-41B]d\.\ mmmm\ yyyy"/>
    <numFmt numFmtId="185" formatCode="d/m;@"/>
    <numFmt numFmtId="186" formatCode="\P\r\a\vd\a;&quot;Pravda&quot;;&quot;Nepravda&quot;"/>
    <numFmt numFmtId="187" formatCode="[$€-2]\ #\ ##,000_);[Red]\([$¥€-2]\ #\ ##,000\)"/>
  </numFmts>
  <fonts count="10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Arial"/>
      <family val="2"/>
    </font>
    <font>
      <b/>
      <sz val="12"/>
      <color indexed="17"/>
      <name val="Times New Roman"/>
      <family val="1"/>
    </font>
    <font>
      <b/>
      <sz val="10"/>
      <color indexed="17"/>
      <name val="Arial"/>
      <family val="2"/>
    </font>
    <font>
      <b/>
      <sz val="12"/>
      <color indexed="10"/>
      <name val="Times New Roman"/>
      <family val="1"/>
    </font>
    <font>
      <b/>
      <i/>
      <sz val="10"/>
      <color indexed="48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Times New Roman"/>
      <family val="1"/>
    </font>
    <font>
      <sz val="10"/>
      <color indexed="17"/>
      <name val="Arial"/>
      <family val="0"/>
    </font>
    <font>
      <sz val="10"/>
      <color indexed="48"/>
      <name val="Arial"/>
      <family val="0"/>
    </font>
    <font>
      <b/>
      <sz val="12"/>
      <color indexed="14"/>
      <name val="Times New Roman"/>
      <family val="1"/>
    </font>
    <font>
      <b/>
      <sz val="10"/>
      <color indexed="14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1"/>
      <color indexed="14"/>
      <name val="Arial"/>
      <family val="2"/>
    </font>
    <font>
      <b/>
      <sz val="12"/>
      <color indexed="14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Times New Roman"/>
      <family val="1"/>
    </font>
    <font>
      <b/>
      <i/>
      <sz val="10"/>
      <color indexed="12"/>
      <name val="Arial"/>
      <family val="2"/>
    </font>
    <font>
      <b/>
      <sz val="10"/>
      <color indexed="48"/>
      <name val="Times New Roman"/>
      <family val="1"/>
    </font>
    <font>
      <u val="single"/>
      <sz val="10"/>
      <color indexed="48"/>
      <name val="Arial"/>
      <family val="0"/>
    </font>
    <font>
      <i/>
      <sz val="12"/>
      <color indexed="48"/>
      <name val="Times New Roman"/>
      <family val="1"/>
    </font>
    <font>
      <sz val="10"/>
      <color indexed="14"/>
      <name val="Arial"/>
      <family val="0"/>
    </font>
    <font>
      <sz val="10"/>
      <color indexed="57"/>
      <name val="Arial"/>
      <family val="0"/>
    </font>
    <font>
      <b/>
      <sz val="10"/>
      <color indexed="12"/>
      <name val="Arial"/>
      <family val="2"/>
    </font>
    <font>
      <b/>
      <u val="single"/>
      <sz val="12"/>
      <color indexed="14"/>
      <name val="Times New Roman"/>
      <family val="1"/>
    </font>
    <font>
      <b/>
      <i/>
      <sz val="12"/>
      <color indexed="53"/>
      <name val="Times New Roman"/>
      <family val="1"/>
    </font>
    <font>
      <b/>
      <i/>
      <sz val="10"/>
      <color indexed="53"/>
      <name val="Arial"/>
      <family val="2"/>
    </font>
    <font>
      <i/>
      <sz val="12"/>
      <color indexed="53"/>
      <name val="Times New Roman"/>
      <family val="1"/>
    </font>
    <font>
      <sz val="10"/>
      <color indexed="53"/>
      <name val="Arial"/>
      <family val="0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b/>
      <sz val="12"/>
      <color indexed="57"/>
      <name val="Times New Roman"/>
      <family val="1"/>
    </font>
    <font>
      <b/>
      <sz val="10"/>
      <color indexed="57"/>
      <name val="Arial"/>
      <family val="2"/>
    </font>
    <font>
      <b/>
      <sz val="12"/>
      <color indexed="60"/>
      <name val="Times New Roman"/>
      <family val="1"/>
    </font>
    <font>
      <b/>
      <sz val="10"/>
      <color indexed="60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8" applyNumberFormat="0" applyAlignment="0" applyProtection="0"/>
    <xf numFmtId="0" fontId="96" fillId="25" borderId="8" applyNumberFormat="0" applyAlignment="0" applyProtection="0"/>
    <xf numFmtId="0" fontId="97" fillId="25" borderId="9" applyNumberFormat="0" applyAlignment="0" applyProtection="0"/>
    <xf numFmtId="0" fontId="98" fillId="0" borderId="0" applyNumberFormat="0" applyFill="0" applyBorder="0" applyAlignment="0" applyProtection="0"/>
    <xf numFmtId="0" fontId="99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7" fillId="0" borderId="3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" fontId="2" fillId="0" borderId="33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3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 horizontal="center"/>
    </xf>
    <xf numFmtId="0" fontId="2" fillId="0" borderId="32" xfId="0" applyFont="1" applyBorder="1" applyAlignment="1">
      <alignment/>
    </xf>
    <xf numFmtId="3" fontId="7" fillId="0" borderId="3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9" xfId="0" applyBorder="1" applyAlignment="1">
      <alignment horizontal="left"/>
    </xf>
    <xf numFmtId="3" fontId="0" fillId="0" borderId="33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36" xfId="0" applyNumberForma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3" fontId="7" fillId="0" borderId="22" xfId="0" applyNumberFormat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2" fillId="0" borderId="0" xfId="44" applyFont="1" applyBorder="1">
      <alignment/>
      <protection/>
    </xf>
    <xf numFmtId="0" fontId="13" fillId="0" borderId="43" xfId="44" applyBorder="1">
      <alignment/>
      <protection/>
    </xf>
    <xf numFmtId="0" fontId="14" fillId="0" borderId="44" xfId="44" applyFont="1" applyBorder="1" applyAlignment="1">
      <alignment horizontal="center"/>
      <protection/>
    </xf>
    <xf numFmtId="0" fontId="4" fillId="0" borderId="43" xfId="44" applyFont="1" applyBorder="1" applyAlignment="1">
      <alignment horizontal="center" vertical="center"/>
      <protection/>
    </xf>
    <xf numFmtId="0" fontId="4" fillId="0" borderId="45" xfId="44" applyFont="1" applyBorder="1">
      <alignment/>
      <protection/>
    </xf>
    <xf numFmtId="0" fontId="4" fillId="0" borderId="46" xfId="44" applyFont="1" applyBorder="1">
      <alignment/>
      <protection/>
    </xf>
    <xf numFmtId="4" fontId="13" fillId="0" borderId="44" xfId="44" applyNumberFormat="1" applyBorder="1">
      <alignment/>
      <protection/>
    </xf>
    <xf numFmtId="4" fontId="13" fillId="0" borderId="43" xfId="44" applyNumberFormat="1" applyBorder="1">
      <alignment/>
      <protection/>
    </xf>
    <xf numFmtId="0" fontId="4" fillId="0" borderId="43" xfId="44" applyFont="1" applyBorder="1">
      <alignment/>
      <protection/>
    </xf>
    <xf numFmtId="4" fontId="4" fillId="0" borderId="44" xfId="44" applyNumberFormat="1" applyFont="1" applyBorder="1">
      <alignment/>
      <protection/>
    </xf>
    <xf numFmtId="4" fontId="4" fillId="0" borderId="43" xfId="44" applyNumberFormat="1" applyFont="1" applyBorder="1">
      <alignment/>
      <protection/>
    </xf>
    <xf numFmtId="0" fontId="13" fillId="0" borderId="44" xfId="44" applyBorder="1">
      <alignment/>
      <protection/>
    </xf>
    <xf numFmtId="0" fontId="4" fillId="0" borderId="44" xfId="44" applyFont="1" applyBorder="1">
      <alignment/>
      <protection/>
    </xf>
    <xf numFmtId="0" fontId="4" fillId="0" borderId="44" xfId="44" applyFont="1" applyBorder="1" applyAlignment="1">
      <alignment horizontal="center"/>
      <protection/>
    </xf>
    <xf numFmtId="0" fontId="14" fillId="0" borderId="45" xfId="44" applyFont="1" applyBorder="1" applyAlignment="1">
      <alignment horizontal="center"/>
      <protection/>
    </xf>
    <xf numFmtId="0" fontId="15" fillId="0" borderId="43" xfId="44" applyFont="1" applyBorder="1">
      <alignment/>
      <protection/>
    </xf>
    <xf numFmtId="0" fontId="0" fillId="0" borderId="33" xfId="0" applyBorder="1" applyAlignment="1">
      <alignment horizontal="left"/>
    </xf>
    <xf numFmtId="0" fontId="16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4" fillId="0" borderId="43" xfId="0" applyFont="1" applyBorder="1" applyAlignment="1">
      <alignment/>
    </xf>
    <xf numFmtId="0" fontId="12" fillId="0" borderId="43" xfId="0" applyFont="1" applyBorder="1" applyAlignment="1">
      <alignment/>
    </xf>
    <xf numFmtId="3" fontId="17" fillId="0" borderId="43" xfId="0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wrapText="1"/>
    </xf>
    <xf numFmtId="0" fontId="15" fillId="0" borderId="43" xfId="0" applyFont="1" applyBorder="1" applyAlignment="1">
      <alignment/>
    </xf>
    <xf numFmtId="0" fontId="18" fillId="0" borderId="4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3" fontId="4" fillId="0" borderId="13" xfId="0" applyNumberFormat="1" applyFont="1" applyBorder="1" applyAlignment="1">
      <alignment/>
    </xf>
    <xf numFmtId="0" fontId="0" fillId="0" borderId="35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3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3" fontId="0" fillId="0" borderId="30" xfId="0" applyNumberFormat="1" applyBorder="1" applyAlignment="1">
      <alignment/>
    </xf>
    <xf numFmtId="0" fontId="2" fillId="0" borderId="51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18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2" fillId="0" borderId="43" xfId="0" applyFont="1" applyBorder="1" applyAlignment="1">
      <alignment vertical="top" wrapText="1"/>
    </xf>
    <xf numFmtId="0" fontId="0" fillId="0" borderId="49" xfId="0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47" xfId="0" applyFont="1" applyBorder="1" applyAlignment="1">
      <alignment/>
    </xf>
    <xf numFmtId="0" fontId="0" fillId="0" borderId="41" xfId="0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2" fillId="0" borderId="47" xfId="0" applyFont="1" applyBorder="1" applyAlignment="1">
      <alignment vertical="top" wrapText="1"/>
    </xf>
    <xf numFmtId="0" fontId="2" fillId="0" borderId="53" xfId="0" applyFont="1" applyBorder="1" applyAlignment="1">
      <alignment/>
    </xf>
    <xf numFmtId="0" fontId="10" fillId="0" borderId="4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24" xfId="0" applyBorder="1" applyAlignment="1">
      <alignment/>
    </xf>
    <xf numFmtId="0" fontId="3" fillId="0" borderId="33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1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3" fontId="0" fillId="0" borderId="34" xfId="0" applyNumberFormat="1" applyBorder="1" applyAlignment="1">
      <alignment horizontal="left"/>
    </xf>
    <xf numFmtId="3" fontId="0" fillId="0" borderId="38" xfId="0" applyNumberFormat="1" applyBorder="1" applyAlignment="1">
      <alignment horizontal="left"/>
    </xf>
    <xf numFmtId="0" fontId="0" fillId="0" borderId="0" xfId="44" applyFont="1" applyBorder="1">
      <alignment/>
      <protection/>
    </xf>
    <xf numFmtId="0" fontId="0" fillId="0" borderId="0" xfId="0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3" fontId="0" fillId="0" borderId="42" xfId="0" applyNumberFormat="1" applyBorder="1" applyAlignment="1">
      <alignment/>
    </xf>
    <xf numFmtId="0" fontId="16" fillId="0" borderId="0" xfId="0" applyNumberFormat="1" applyFont="1" applyAlignment="1">
      <alignment/>
    </xf>
    <xf numFmtId="0" fontId="4" fillId="0" borderId="43" xfId="0" applyNumberFormat="1" applyFont="1" applyBorder="1" applyAlignment="1">
      <alignment/>
    </xf>
    <xf numFmtId="0" fontId="0" fillId="0" borderId="43" xfId="0" applyNumberFormat="1" applyFont="1" applyBorder="1" applyAlignment="1">
      <alignment horizontal="left"/>
    </xf>
    <xf numFmtId="0" fontId="4" fillId="0" borderId="43" xfId="0" applyNumberFormat="1" applyFont="1" applyBorder="1" applyAlignment="1">
      <alignment horizontal="left"/>
    </xf>
    <xf numFmtId="0" fontId="0" fillId="0" borderId="43" xfId="0" applyNumberFormat="1" applyFont="1" applyFill="1" applyBorder="1" applyAlignment="1">
      <alignment horizontal="left"/>
    </xf>
    <xf numFmtId="0" fontId="0" fillId="0" borderId="43" xfId="0" applyNumberFormat="1" applyFont="1" applyFill="1" applyBorder="1" applyAlignment="1">
      <alignment horizontal="left" wrapText="1"/>
    </xf>
    <xf numFmtId="0" fontId="4" fillId="0" borderId="43" xfId="0" applyNumberFormat="1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32" xfId="0" applyFont="1" applyBorder="1" applyAlignment="1">
      <alignment horizontal="left"/>
    </xf>
    <xf numFmtId="3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12" xfId="0" applyFont="1" applyBorder="1" applyAlignment="1">
      <alignment/>
    </xf>
    <xf numFmtId="3" fontId="0" fillId="0" borderId="52" xfId="0" applyNumberForma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2" fillId="0" borderId="48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0" fillId="0" borderId="27" xfId="0" applyNumberFormat="1" applyBorder="1" applyAlignment="1">
      <alignment/>
    </xf>
    <xf numFmtId="0" fontId="2" fillId="0" borderId="28" xfId="0" applyFont="1" applyBorder="1" applyAlignment="1">
      <alignment/>
    </xf>
    <xf numFmtId="0" fontId="9" fillId="0" borderId="26" xfId="0" applyFont="1" applyBorder="1" applyAlignment="1">
      <alignment/>
    </xf>
    <xf numFmtId="0" fontId="2" fillId="0" borderId="30" xfId="0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31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3" fontId="7" fillId="0" borderId="48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10" fillId="0" borderId="30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24" fillId="0" borderId="31" xfId="0" applyFont="1" applyBorder="1" applyAlignment="1">
      <alignment horizontal="left"/>
    </xf>
    <xf numFmtId="3" fontId="25" fillId="0" borderId="31" xfId="0" applyNumberFormat="1" applyFont="1" applyBorder="1" applyAlignment="1">
      <alignment horizontal="center"/>
    </xf>
    <xf numFmtId="0" fontId="22" fillId="0" borderId="36" xfId="0" applyFont="1" applyBorder="1" applyAlignment="1">
      <alignment/>
    </xf>
    <xf numFmtId="3" fontId="22" fillId="0" borderId="31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3" fontId="27" fillId="0" borderId="30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31" xfId="0" applyNumberFormat="1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0" fontId="28" fillId="0" borderId="31" xfId="0" applyFont="1" applyBorder="1" applyAlignment="1">
      <alignment/>
    </xf>
    <xf numFmtId="3" fontId="22" fillId="0" borderId="36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3" fontId="29" fillId="0" borderId="31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3" fontId="30" fillId="0" borderId="57" xfId="0" applyNumberFormat="1" applyFont="1" applyBorder="1" applyAlignment="1">
      <alignment horizontal="center"/>
    </xf>
    <xf numFmtId="3" fontId="30" fillId="0" borderId="38" xfId="0" applyNumberFormat="1" applyFont="1" applyBorder="1" applyAlignment="1">
      <alignment horizontal="center"/>
    </xf>
    <xf numFmtId="0" fontId="28" fillId="0" borderId="38" xfId="0" applyFont="1" applyBorder="1" applyAlignment="1">
      <alignment/>
    </xf>
    <xf numFmtId="3" fontId="31" fillId="0" borderId="12" xfId="0" applyNumberFormat="1" applyFont="1" applyBorder="1" applyAlignment="1">
      <alignment horizontal="center"/>
    </xf>
    <xf numFmtId="3" fontId="31" fillId="0" borderId="31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30" fillId="0" borderId="31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4" fillId="0" borderId="56" xfId="0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3" fontId="25" fillId="0" borderId="10" xfId="0" applyNumberFormat="1" applyFont="1" applyBorder="1" applyAlignment="1">
      <alignment horizontal="center"/>
    </xf>
    <xf numFmtId="3" fontId="25" fillId="0" borderId="34" xfId="0" applyNumberFormat="1" applyFont="1" applyBorder="1" applyAlignment="1">
      <alignment horizontal="center"/>
    </xf>
    <xf numFmtId="0" fontId="28" fillId="0" borderId="59" xfId="0" applyFont="1" applyBorder="1" applyAlignment="1">
      <alignment/>
    </xf>
    <xf numFmtId="3" fontId="0" fillId="0" borderId="41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24" fillId="0" borderId="58" xfId="0" applyFont="1" applyBorder="1" applyAlignment="1">
      <alignment horizontal="left"/>
    </xf>
    <xf numFmtId="0" fontId="28" fillId="0" borderId="60" xfId="0" applyFont="1" applyBorder="1" applyAlignment="1">
      <alignment/>
    </xf>
    <xf numFmtId="3" fontId="22" fillId="0" borderId="25" xfId="0" applyNumberFormat="1" applyFont="1" applyBorder="1" applyAlignment="1">
      <alignment horizontal="center"/>
    </xf>
    <xf numFmtId="3" fontId="32" fillId="0" borderId="31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3" fontId="4" fillId="0" borderId="31" xfId="0" applyNumberFormat="1" applyFont="1" applyFill="1" applyBorder="1" applyAlignment="1">
      <alignment horizontal="center"/>
    </xf>
    <xf numFmtId="3" fontId="28" fillId="0" borderId="31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0" fontId="26" fillId="0" borderId="34" xfId="0" applyFont="1" applyBorder="1" applyAlignment="1">
      <alignment horizontal="left"/>
    </xf>
    <xf numFmtId="3" fontId="27" fillId="0" borderId="34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34" fillId="0" borderId="61" xfId="0" applyFont="1" applyBorder="1" applyAlignment="1">
      <alignment horizontal="left"/>
    </xf>
    <xf numFmtId="3" fontId="35" fillId="0" borderId="29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9" fillId="0" borderId="38" xfId="0" applyFont="1" applyBorder="1" applyAlignment="1">
      <alignment/>
    </xf>
    <xf numFmtId="0" fontId="9" fillId="0" borderId="0" xfId="0" applyFont="1" applyBorder="1" applyAlignment="1">
      <alignment/>
    </xf>
    <xf numFmtId="0" fontId="36" fillId="0" borderId="43" xfId="0" applyFont="1" applyBorder="1" applyAlignment="1">
      <alignment/>
    </xf>
    <xf numFmtId="0" fontId="37" fillId="0" borderId="43" xfId="0" applyFont="1" applyBorder="1" applyAlignment="1">
      <alignment/>
    </xf>
    <xf numFmtId="0" fontId="38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3" fillId="0" borderId="31" xfId="0" applyFont="1" applyBorder="1" applyAlignment="1">
      <alignment horizontal="left"/>
    </xf>
    <xf numFmtId="3" fontId="44" fillId="0" borderId="3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6" fontId="0" fillId="0" borderId="43" xfId="0" applyNumberFormat="1" applyFont="1" applyFill="1" applyBorder="1" applyAlignment="1">
      <alignment horizontal="left"/>
    </xf>
    <xf numFmtId="0" fontId="33" fillId="0" borderId="49" xfId="0" applyFont="1" applyBorder="1" applyAlignment="1">
      <alignment horizontal="center"/>
    </xf>
    <xf numFmtId="0" fontId="24" fillId="0" borderId="62" xfId="0" applyFont="1" applyBorder="1" applyAlignment="1">
      <alignment horizontal="left"/>
    </xf>
    <xf numFmtId="3" fontId="25" fillId="0" borderId="63" xfId="0" applyNumberFormat="1" applyFont="1" applyBorder="1" applyAlignment="1">
      <alignment horizontal="center"/>
    </xf>
    <xf numFmtId="0" fontId="24" fillId="0" borderId="60" xfId="0" applyFont="1" applyBorder="1" applyAlignment="1">
      <alignment/>
    </xf>
    <xf numFmtId="3" fontId="25" fillId="0" borderId="20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0" fontId="24" fillId="0" borderId="62" xfId="0" applyFont="1" applyBorder="1" applyAlignment="1">
      <alignment/>
    </xf>
    <xf numFmtId="0" fontId="24" fillId="0" borderId="64" xfId="0" applyFont="1" applyBorder="1" applyAlignment="1">
      <alignment/>
    </xf>
    <xf numFmtId="3" fontId="45" fillId="0" borderId="20" xfId="0" applyNumberFormat="1" applyFont="1" applyBorder="1" applyAlignment="1">
      <alignment horizontal="center"/>
    </xf>
    <xf numFmtId="3" fontId="24" fillId="0" borderId="63" xfId="0" applyNumberFormat="1" applyFont="1" applyBorder="1" applyAlignment="1">
      <alignment horizontal="center"/>
    </xf>
    <xf numFmtId="0" fontId="24" fillId="0" borderId="20" xfId="0" applyFont="1" applyBorder="1" applyAlignment="1">
      <alignment/>
    </xf>
    <xf numFmtId="3" fontId="25" fillId="0" borderId="25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6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3" fontId="50" fillId="0" borderId="0" xfId="0" applyNumberFormat="1" applyFont="1" applyBorder="1" applyAlignment="1">
      <alignment horizontal="center"/>
    </xf>
    <xf numFmtId="0" fontId="51" fillId="0" borderId="60" xfId="0" applyFont="1" applyFill="1" applyBorder="1" applyAlignment="1">
      <alignment/>
    </xf>
    <xf numFmtId="3" fontId="35" fillId="0" borderId="20" xfId="0" applyNumberFormat="1" applyFont="1" applyFill="1" applyBorder="1" applyAlignment="1">
      <alignment horizontal="center"/>
    </xf>
    <xf numFmtId="0" fontId="52" fillId="0" borderId="47" xfId="0" applyFont="1" applyBorder="1" applyAlignment="1">
      <alignment horizontal="left"/>
    </xf>
    <xf numFmtId="3" fontId="53" fillId="0" borderId="32" xfId="0" applyNumberFormat="1" applyFont="1" applyBorder="1" applyAlignment="1">
      <alignment horizontal="center"/>
    </xf>
    <xf numFmtId="3" fontId="53" fillId="0" borderId="33" xfId="0" applyNumberFormat="1" applyFont="1" applyBorder="1" applyAlignment="1">
      <alignment horizontal="center"/>
    </xf>
    <xf numFmtId="0" fontId="54" fillId="0" borderId="17" xfId="0" applyFont="1" applyBorder="1" applyAlignment="1">
      <alignment/>
    </xf>
    <xf numFmtId="3" fontId="53" fillId="0" borderId="16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4" fillId="0" borderId="47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4" fillId="0" borderId="43" xfId="0" applyFont="1" applyBorder="1" applyAlignment="1">
      <alignment/>
    </xf>
    <xf numFmtId="0" fontId="54" fillId="0" borderId="16" xfId="0" applyFont="1" applyBorder="1" applyAlignment="1">
      <alignment/>
    </xf>
    <xf numFmtId="16" fontId="0" fillId="0" borderId="28" xfId="0" applyNumberForma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right" wrapText="1"/>
    </xf>
    <xf numFmtId="3" fontId="0" fillId="0" borderId="43" xfId="0" applyNumberFormat="1" applyFont="1" applyBorder="1" applyAlignment="1">
      <alignment/>
    </xf>
    <xf numFmtId="3" fontId="4" fillId="0" borderId="43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3" fontId="50" fillId="0" borderId="43" xfId="0" applyNumberFormat="1" applyFont="1" applyBorder="1" applyAlignment="1">
      <alignment/>
    </xf>
    <xf numFmtId="3" fontId="27" fillId="0" borderId="43" xfId="0" applyNumberFormat="1" applyFont="1" applyBorder="1" applyAlignment="1">
      <alignment/>
    </xf>
    <xf numFmtId="3" fontId="35" fillId="0" borderId="43" xfId="0" applyNumberFormat="1" applyFont="1" applyBorder="1" applyAlignment="1">
      <alignment horizontal="right" wrapText="1"/>
    </xf>
    <xf numFmtId="3" fontId="0" fillId="0" borderId="43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35" fillId="0" borderId="43" xfId="0" applyNumberFormat="1" applyFont="1" applyBorder="1" applyAlignment="1">
      <alignment horizontal="right"/>
    </xf>
    <xf numFmtId="0" fontId="9" fillId="0" borderId="34" xfId="0" applyFont="1" applyBorder="1" applyAlignment="1">
      <alignment horizontal="center"/>
    </xf>
    <xf numFmtId="0" fontId="0" fillId="0" borderId="43" xfId="0" applyBorder="1" applyAlignment="1">
      <alignment/>
    </xf>
    <xf numFmtId="0" fontId="55" fillId="0" borderId="52" xfId="0" applyFont="1" applyBorder="1" applyAlignment="1">
      <alignment horizontal="center"/>
    </xf>
    <xf numFmtId="0" fontId="54" fillId="0" borderId="61" xfId="0" applyFont="1" applyBorder="1" applyAlignment="1">
      <alignment/>
    </xf>
    <xf numFmtId="3" fontId="53" fillId="0" borderId="28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3" fontId="56" fillId="0" borderId="28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3" fontId="25" fillId="0" borderId="19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3" fontId="27" fillId="0" borderId="16" xfId="0" applyNumberFormat="1" applyFont="1" applyFill="1" applyBorder="1" applyAlignment="1">
      <alignment horizontal="center"/>
    </xf>
    <xf numFmtId="0" fontId="34" fillId="0" borderId="28" xfId="0" applyFont="1" applyBorder="1" applyAlignment="1">
      <alignment/>
    </xf>
    <xf numFmtId="3" fontId="35" fillId="0" borderId="28" xfId="0" applyNumberFormat="1" applyFont="1" applyFill="1" applyBorder="1" applyAlignment="1">
      <alignment horizontal="center"/>
    </xf>
    <xf numFmtId="0" fontId="43" fillId="0" borderId="28" xfId="0" applyFont="1" applyFill="1" applyBorder="1" applyAlignment="1">
      <alignment/>
    </xf>
    <xf numFmtId="3" fontId="50" fillId="0" borderId="28" xfId="0" applyNumberFormat="1" applyFont="1" applyBorder="1" applyAlignment="1">
      <alignment horizontal="center"/>
    </xf>
    <xf numFmtId="3" fontId="50" fillId="0" borderId="48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3" fontId="25" fillId="0" borderId="38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9" fillId="0" borderId="38" xfId="0" applyFont="1" applyBorder="1" applyAlignment="1">
      <alignment/>
    </xf>
    <xf numFmtId="3" fontId="11" fillId="0" borderId="38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33" xfId="0" applyFont="1" applyBorder="1" applyAlignment="1">
      <alignment/>
    </xf>
    <xf numFmtId="0" fontId="24" fillId="0" borderId="36" xfId="0" applyFont="1" applyBorder="1" applyAlignment="1">
      <alignment horizontal="left"/>
    </xf>
    <xf numFmtId="3" fontId="29" fillId="0" borderId="38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0" fontId="2" fillId="0" borderId="38" xfId="0" applyFont="1" applyBorder="1" applyAlignment="1">
      <alignment/>
    </xf>
    <xf numFmtId="0" fontId="0" fillId="0" borderId="58" xfId="0" applyBorder="1" applyAlignment="1">
      <alignment horizontal="center"/>
    </xf>
    <xf numFmtId="0" fontId="2" fillId="0" borderId="65" xfId="0" applyFont="1" applyBorder="1" applyAlignment="1">
      <alignment/>
    </xf>
    <xf numFmtId="3" fontId="25" fillId="0" borderId="19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3" fontId="25" fillId="0" borderId="35" xfId="0" applyNumberFormat="1" applyFont="1" applyBorder="1" applyAlignment="1">
      <alignment horizontal="center"/>
    </xf>
    <xf numFmtId="3" fontId="27" fillId="0" borderId="33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3" fontId="11" fillId="0" borderId="63" xfId="0" applyNumberFormat="1" applyFont="1" applyBorder="1" applyAlignment="1">
      <alignment horizontal="center"/>
    </xf>
    <xf numFmtId="0" fontId="9" fillId="0" borderId="63" xfId="0" applyFont="1" applyBorder="1" applyAlignment="1">
      <alignment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6" fillId="0" borderId="56" xfId="0" applyFont="1" applyBorder="1" applyAlignment="1">
      <alignment horizontal="left"/>
    </xf>
    <xf numFmtId="3" fontId="27" fillId="0" borderId="56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0" fontId="24" fillId="0" borderId="35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8" fillId="0" borderId="63" xfId="0" applyFont="1" applyBorder="1" applyAlignment="1">
      <alignment/>
    </xf>
    <xf numFmtId="0" fontId="0" fillId="0" borderId="67" xfId="0" applyBorder="1" applyAlignment="1">
      <alignment/>
    </xf>
    <xf numFmtId="3" fontId="30" fillId="0" borderId="34" xfId="0" applyNumberFormat="1" applyFont="1" applyBorder="1" applyAlignment="1">
      <alignment horizontal="center"/>
    </xf>
    <xf numFmtId="3" fontId="30" fillId="0" borderId="13" xfId="0" applyNumberFormat="1" applyFont="1" applyBorder="1" applyAlignment="1">
      <alignment horizontal="center"/>
    </xf>
    <xf numFmtId="0" fontId="28" fillId="0" borderId="66" xfId="0" applyFont="1" applyBorder="1" applyAlignment="1">
      <alignment/>
    </xf>
    <xf numFmtId="0" fontId="0" fillId="0" borderId="43" xfId="0" applyFont="1" applyBorder="1" applyAlignment="1">
      <alignment/>
    </xf>
    <xf numFmtId="0" fontId="41" fillId="0" borderId="43" xfId="0" applyFont="1" applyBorder="1" applyAlignment="1">
      <alignment/>
    </xf>
    <xf numFmtId="0" fontId="42" fillId="0" borderId="43" xfId="0" applyFont="1" applyBorder="1" applyAlignment="1">
      <alignment/>
    </xf>
    <xf numFmtId="3" fontId="22" fillId="0" borderId="43" xfId="0" applyNumberFormat="1" applyFont="1" applyBorder="1" applyAlignment="1">
      <alignment/>
    </xf>
    <xf numFmtId="0" fontId="14" fillId="0" borderId="43" xfId="44" applyFont="1" applyBorder="1">
      <alignment/>
      <protection/>
    </xf>
    <xf numFmtId="3" fontId="56" fillId="0" borderId="29" xfId="0" applyNumberFormat="1" applyFont="1" applyBorder="1" applyAlignment="1">
      <alignment horizontal="center"/>
    </xf>
    <xf numFmtId="0" fontId="57" fillId="0" borderId="43" xfId="0" applyFont="1" applyBorder="1" applyAlignment="1">
      <alignment/>
    </xf>
    <xf numFmtId="0" fontId="58" fillId="0" borderId="43" xfId="0" applyFont="1" applyFill="1" applyBorder="1" applyAlignment="1">
      <alignment/>
    </xf>
    <xf numFmtId="0" fontId="58" fillId="0" borderId="43" xfId="0" applyFont="1" applyBorder="1" applyAlignment="1">
      <alignment horizontal="left"/>
    </xf>
    <xf numFmtId="3" fontId="58" fillId="0" borderId="43" xfId="0" applyNumberFormat="1" applyFont="1" applyFill="1" applyBorder="1" applyAlignment="1">
      <alignment/>
    </xf>
    <xf numFmtId="3" fontId="59" fillId="0" borderId="43" xfId="0" applyNumberFormat="1" applyFont="1" applyFill="1" applyBorder="1" applyAlignment="1">
      <alignment/>
    </xf>
    <xf numFmtId="3" fontId="57" fillId="0" borderId="43" xfId="0" applyNumberFormat="1" applyFont="1" applyFill="1" applyBorder="1" applyAlignment="1">
      <alignment/>
    </xf>
    <xf numFmtId="0" fontId="58" fillId="0" borderId="43" xfId="0" applyFont="1" applyFill="1" applyBorder="1" applyAlignment="1">
      <alignment horizontal="left"/>
    </xf>
    <xf numFmtId="0" fontId="57" fillId="0" borderId="43" xfId="0" applyFont="1" applyBorder="1" applyAlignment="1">
      <alignment horizontal="left"/>
    </xf>
    <xf numFmtId="0" fontId="58" fillId="0" borderId="43" xfId="0" applyFont="1" applyFill="1" applyBorder="1" applyAlignment="1">
      <alignment horizontal="left" wrapText="1"/>
    </xf>
    <xf numFmtId="0" fontId="58" fillId="0" borderId="43" xfId="0" applyFont="1" applyFill="1" applyBorder="1" applyAlignment="1">
      <alignment wrapText="1"/>
    </xf>
    <xf numFmtId="0" fontId="58" fillId="0" borderId="0" xfId="0" applyFont="1" applyAlignment="1">
      <alignment/>
    </xf>
    <xf numFmtId="0" fontId="28" fillId="0" borderId="11" xfId="0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3" fontId="62" fillId="0" borderId="0" xfId="0" applyNumberFormat="1" applyFont="1" applyBorder="1" applyAlignment="1">
      <alignment horizontal="center"/>
    </xf>
    <xf numFmtId="0" fontId="63" fillId="0" borderId="0" xfId="0" applyFont="1" applyFill="1" applyBorder="1" applyAlignment="1">
      <alignment/>
    </xf>
    <xf numFmtId="3" fontId="64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67" xfId="0" applyFont="1" applyBorder="1" applyAlignment="1">
      <alignment/>
    </xf>
    <xf numFmtId="3" fontId="22" fillId="0" borderId="67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28" fillId="0" borderId="65" xfId="0" applyFont="1" applyBorder="1" applyAlignment="1">
      <alignment/>
    </xf>
    <xf numFmtId="3" fontId="22" fillId="0" borderId="65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14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58" fillId="0" borderId="43" xfId="0" applyFont="1" applyFill="1" applyBorder="1" applyAlignment="1">
      <alignment horizontal="center"/>
    </xf>
    <xf numFmtId="3" fontId="25" fillId="0" borderId="43" xfId="0" applyNumberFormat="1" applyFont="1" applyBorder="1" applyAlignment="1">
      <alignment horizontal="right"/>
    </xf>
    <xf numFmtId="3" fontId="0" fillId="0" borderId="68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3" fillId="0" borderId="6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29" fillId="0" borderId="67" xfId="0" applyNumberFormat="1" applyFont="1" applyBorder="1" applyAlignment="1">
      <alignment horizontal="center"/>
    </xf>
    <xf numFmtId="3" fontId="30" fillId="0" borderId="42" xfId="0" applyNumberFormat="1" applyFont="1" applyBorder="1" applyAlignment="1">
      <alignment horizontal="center"/>
    </xf>
    <xf numFmtId="3" fontId="31" fillId="0" borderId="67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3" fontId="11" fillId="0" borderId="59" xfId="0" applyNumberFormat="1" applyFont="1" applyBorder="1" applyAlignment="1">
      <alignment horizontal="center"/>
    </xf>
    <xf numFmtId="3" fontId="11" fillId="0" borderId="67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3" fontId="0" fillId="0" borderId="40" xfId="0" applyNumberForma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25" fillId="0" borderId="42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22" fillId="0" borderId="69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3" fontId="7" fillId="0" borderId="31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30" fillId="0" borderId="12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35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3" fontId="28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42" xfId="0" applyFont="1" applyBorder="1" applyAlignment="1">
      <alignment/>
    </xf>
    <xf numFmtId="0" fontId="0" fillId="0" borderId="12" xfId="0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7" fillId="0" borderId="44" xfId="0" applyFont="1" applyBorder="1" applyAlignment="1">
      <alignment/>
    </xf>
    <xf numFmtId="16" fontId="4" fillId="0" borderId="43" xfId="0" applyNumberFormat="1" applyFont="1" applyBorder="1" applyAlignment="1">
      <alignment horizontal="left"/>
    </xf>
    <xf numFmtId="3" fontId="58" fillId="13" borderId="43" xfId="0" applyNumberFormat="1" applyFont="1" applyFill="1" applyBorder="1" applyAlignment="1">
      <alignment/>
    </xf>
    <xf numFmtId="0" fontId="57" fillId="13" borderId="43" xfId="0" applyFont="1" applyFill="1" applyBorder="1" applyAlignment="1">
      <alignment horizontal="center"/>
    </xf>
    <xf numFmtId="3" fontId="58" fillId="13" borderId="45" xfId="0" applyNumberFormat="1" applyFont="1" applyFill="1" applyBorder="1" applyAlignment="1">
      <alignment/>
    </xf>
    <xf numFmtId="3" fontId="58" fillId="13" borderId="43" xfId="0" applyNumberFormat="1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3" fillId="33" borderId="10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21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4" xfId="0" applyBorder="1" applyAlignment="1">
      <alignment horizontal="left"/>
    </xf>
    <xf numFmtId="0" fontId="23" fillId="33" borderId="59" xfId="0" applyFont="1" applyFill="1" applyBorder="1" applyAlignment="1">
      <alignment horizontal="left" vertical="center"/>
    </xf>
    <xf numFmtId="0" fontId="23" fillId="33" borderId="36" xfId="0" applyFont="1" applyFill="1" applyBorder="1" applyAlignment="1">
      <alignment horizontal="left" vertical="center"/>
    </xf>
    <xf numFmtId="14" fontId="0" fillId="0" borderId="12" xfId="0" applyNumberFormat="1" applyBorder="1" applyAlignment="1">
      <alignment horizontal="left"/>
    </xf>
    <xf numFmtId="14" fontId="0" fillId="0" borderId="67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2" xfId="0" applyBorder="1" applyAlignment="1">
      <alignment horizontal="left"/>
    </xf>
    <xf numFmtId="14" fontId="0" fillId="0" borderId="57" xfId="0" applyNumberFormat="1" applyBorder="1" applyAlignment="1">
      <alignment horizontal="left"/>
    </xf>
    <xf numFmtId="14" fontId="0" fillId="0" borderId="71" xfId="0" applyNumberFormat="1" applyBorder="1" applyAlignment="1">
      <alignment horizontal="left"/>
    </xf>
    <xf numFmtId="14" fontId="0" fillId="0" borderId="64" xfId="0" applyNumberFormat="1" applyBorder="1" applyAlignment="1">
      <alignment horizontal="left"/>
    </xf>
    <xf numFmtId="14" fontId="0" fillId="0" borderId="62" xfId="0" applyNumberForma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3" xfId="0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63" xfId="0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34" borderId="0" xfId="0" applyFill="1" applyAlignment="1">
      <alignment/>
    </xf>
    <xf numFmtId="0" fontId="57" fillId="34" borderId="43" xfId="0" applyFont="1" applyFill="1" applyBorder="1" applyAlignment="1">
      <alignment horizontal="left"/>
    </xf>
    <xf numFmtId="0" fontId="57" fillId="34" borderId="43" xfId="0" applyFont="1" applyFill="1" applyBorder="1" applyAlignment="1">
      <alignment/>
    </xf>
    <xf numFmtId="3" fontId="59" fillId="34" borderId="43" xfId="0" applyNumberFormat="1" applyFont="1" applyFill="1" applyBorder="1" applyAlignment="1">
      <alignment/>
    </xf>
    <xf numFmtId="0" fontId="58" fillId="34" borderId="43" xfId="0" applyFont="1" applyFill="1" applyBorder="1" applyAlignment="1">
      <alignment horizontal="left"/>
    </xf>
    <xf numFmtId="0" fontId="58" fillId="34" borderId="43" xfId="0" applyFont="1" applyFill="1" applyBorder="1" applyAlignment="1">
      <alignment/>
    </xf>
    <xf numFmtId="3" fontId="60" fillId="34" borderId="4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7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13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7" borderId="0" xfId="0" applyFont="1" applyFill="1" applyAlignment="1">
      <alignment/>
    </xf>
    <xf numFmtId="0" fontId="0" fillId="13" borderId="0" xfId="0" applyFont="1" applyFill="1" applyAlignment="1">
      <alignment/>
    </xf>
    <xf numFmtId="16" fontId="0" fillId="0" borderId="43" xfId="0" applyNumberFormat="1" applyFont="1" applyBorder="1" applyAlignment="1">
      <alignment horizontal="left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13" borderId="0" xfId="0" applyFont="1" applyFill="1" applyAlignment="1">
      <alignment horizontal="justify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04"/>
  <sheetViews>
    <sheetView zoomScalePageLayoutView="0" workbookViewId="0" topLeftCell="A58">
      <selection activeCell="G72" sqref="G72"/>
    </sheetView>
  </sheetViews>
  <sheetFormatPr defaultColWidth="9.140625" defaultRowHeight="12.75"/>
  <cols>
    <col min="1" max="1" width="8.57421875" style="0" customWidth="1"/>
    <col min="2" max="2" width="43.8515625" style="0" customWidth="1"/>
    <col min="3" max="3" width="9.421875" style="117" hidden="1" customWidth="1"/>
    <col min="4" max="4" width="10.00390625" style="117" customWidth="1"/>
    <col min="5" max="5" width="11.00390625" style="8" customWidth="1"/>
    <col min="6" max="6" width="10.7109375" style="0" customWidth="1"/>
    <col min="7" max="9" width="10.140625" style="0" customWidth="1"/>
    <col min="10" max="10" width="11.140625" style="0" customWidth="1"/>
  </cols>
  <sheetData>
    <row r="1" spans="1:2" ht="18">
      <c r="A1" s="116" t="s">
        <v>169</v>
      </c>
      <c r="B1" s="116"/>
    </row>
    <row r="2" spans="3:10" ht="12.75">
      <c r="C2" s="289"/>
      <c r="D2" s="289"/>
      <c r="E2" s="6"/>
      <c r="F2" s="3"/>
      <c r="G2" s="3"/>
      <c r="H2" s="3"/>
      <c r="I2" s="3"/>
      <c r="J2" s="3"/>
    </row>
    <row r="3" spans="1:10" ht="15.75">
      <c r="A3" s="119"/>
      <c r="B3" s="119" t="s">
        <v>170</v>
      </c>
      <c r="C3" s="348"/>
      <c r="D3" s="355" t="s">
        <v>171</v>
      </c>
      <c r="E3" s="355" t="s">
        <v>458</v>
      </c>
      <c r="F3" s="355" t="s">
        <v>487</v>
      </c>
      <c r="G3" s="355" t="s">
        <v>487</v>
      </c>
      <c r="H3" s="355" t="s">
        <v>518</v>
      </c>
      <c r="I3" s="355" t="s">
        <v>519</v>
      </c>
      <c r="J3" s="355" t="s">
        <v>520</v>
      </c>
    </row>
    <row r="4" spans="1:10" ht="15.75">
      <c r="A4" s="118" t="s">
        <v>173</v>
      </c>
      <c r="B4" s="119" t="s">
        <v>174</v>
      </c>
      <c r="C4" s="345"/>
      <c r="D4" s="345" t="s">
        <v>457</v>
      </c>
      <c r="E4" s="345" t="s">
        <v>441</v>
      </c>
      <c r="F4" s="345" t="s">
        <v>324</v>
      </c>
      <c r="G4" s="345" t="s">
        <v>349</v>
      </c>
      <c r="H4" s="465" t="s">
        <v>459</v>
      </c>
      <c r="I4" s="345" t="s">
        <v>459</v>
      </c>
      <c r="J4" s="345" t="s">
        <v>459</v>
      </c>
    </row>
    <row r="5" spans="1:10" ht="14.25">
      <c r="A5" s="120">
        <v>111001</v>
      </c>
      <c r="B5" s="121" t="s">
        <v>175</v>
      </c>
      <c r="C5" s="346"/>
      <c r="D5" s="354">
        <v>447287</v>
      </c>
      <c r="E5" s="354">
        <v>477473</v>
      </c>
      <c r="F5" s="354">
        <v>490000</v>
      </c>
      <c r="G5" s="354">
        <v>560326</v>
      </c>
      <c r="H5" s="354">
        <v>628080</v>
      </c>
      <c r="I5" s="354">
        <v>650000</v>
      </c>
      <c r="J5" s="354">
        <v>670000</v>
      </c>
    </row>
    <row r="6" spans="1:10" ht="14.25">
      <c r="A6" s="120">
        <v>121001</v>
      </c>
      <c r="B6" s="121" t="s">
        <v>176</v>
      </c>
      <c r="C6" s="346"/>
      <c r="D6" s="354">
        <v>269265</v>
      </c>
      <c r="E6" s="354">
        <v>249012</v>
      </c>
      <c r="F6" s="354">
        <v>248900</v>
      </c>
      <c r="G6" s="354">
        <v>248456</v>
      </c>
      <c r="H6" s="354">
        <v>248500</v>
      </c>
      <c r="I6" s="354">
        <v>248000</v>
      </c>
      <c r="J6" s="354">
        <v>247500</v>
      </c>
    </row>
    <row r="7" spans="1:10" ht="14.25">
      <c r="A7" s="120">
        <v>121002</v>
      </c>
      <c r="B7" s="121" t="s">
        <v>177</v>
      </c>
      <c r="C7" s="346"/>
      <c r="D7" s="354">
        <v>2722247</v>
      </c>
      <c r="E7" s="354">
        <v>2562452</v>
      </c>
      <c r="F7" s="354">
        <v>2643000</v>
      </c>
      <c r="G7" s="354">
        <v>2619150</v>
      </c>
      <c r="H7" s="354">
        <v>2645000</v>
      </c>
      <c r="I7" s="354">
        <v>2645500</v>
      </c>
      <c r="J7" s="354">
        <v>2646000</v>
      </c>
    </row>
    <row r="8" spans="1:10" ht="14.25">
      <c r="A8" s="120">
        <v>121033</v>
      </c>
      <c r="B8" s="121" t="s">
        <v>178</v>
      </c>
      <c r="C8" s="346"/>
      <c r="D8" s="354">
        <v>3683</v>
      </c>
      <c r="E8" s="354">
        <v>3597</v>
      </c>
      <c r="F8" s="354">
        <v>3600</v>
      </c>
      <c r="G8" s="354">
        <v>3497</v>
      </c>
      <c r="H8" s="354">
        <v>3620</v>
      </c>
      <c r="I8" s="354">
        <v>3620</v>
      </c>
      <c r="J8" s="354">
        <v>3620</v>
      </c>
    </row>
    <row r="9" spans="1:10" ht="14.25">
      <c r="A9" s="120">
        <v>133001</v>
      </c>
      <c r="B9" s="121" t="s">
        <v>179</v>
      </c>
      <c r="C9" s="346"/>
      <c r="D9" s="354">
        <v>2044</v>
      </c>
      <c r="E9" s="354">
        <v>2081</v>
      </c>
      <c r="F9" s="354">
        <v>2100</v>
      </c>
      <c r="G9" s="354">
        <v>2047</v>
      </c>
      <c r="H9" s="354">
        <v>2060</v>
      </c>
      <c r="I9" s="354">
        <v>2100</v>
      </c>
      <c r="J9" s="354">
        <v>2150</v>
      </c>
    </row>
    <row r="10" spans="1:10" ht="14.25">
      <c r="A10" s="120">
        <v>133001</v>
      </c>
      <c r="B10" s="121" t="s">
        <v>180</v>
      </c>
      <c r="C10" s="346"/>
      <c r="D10" s="354">
        <v>70</v>
      </c>
      <c r="E10" s="354"/>
      <c r="F10" s="354">
        <v>70</v>
      </c>
      <c r="G10" s="354">
        <v>70</v>
      </c>
      <c r="H10" s="354">
        <v>70</v>
      </c>
      <c r="I10" s="354">
        <v>70</v>
      </c>
      <c r="J10" s="354">
        <v>70</v>
      </c>
    </row>
    <row r="11" spans="1:10" ht="14.25">
      <c r="A11" s="120">
        <v>133011</v>
      </c>
      <c r="B11" s="121" t="s">
        <v>181</v>
      </c>
      <c r="C11" s="346"/>
      <c r="D11" s="354">
        <v>2097</v>
      </c>
      <c r="E11" s="354">
        <v>2907</v>
      </c>
      <c r="F11" s="354">
        <v>2100</v>
      </c>
      <c r="G11" s="354">
        <v>2163</v>
      </c>
      <c r="H11" s="354">
        <v>2000</v>
      </c>
      <c r="I11" s="354">
        <v>2000</v>
      </c>
      <c r="J11" s="354">
        <v>2000</v>
      </c>
    </row>
    <row r="12" spans="1:10" ht="14.25">
      <c r="A12" s="120">
        <v>133012</v>
      </c>
      <c r="B12" s="122" t="s">
        <v>182</v>
      </c>
      <c r="C12" s="346"/>
      <c r="D12" s="354">
        <v>1038</v>
      </c>
      <c r="E12" s="354">
        <v>1082</v>
      </c>
      <c r="F12" s="354">
        <v>1000</v>
      </c>
      <c r="G12" s="354">
        <v>1000</v>
      </c>
      <c r="H12" s="354">
        <v>1000</v>
      </c>
      <c r="I12" s="354">
        <v>1000</v>
      </c>
      <c r="J12" s="354">
        <v>1000</v>
      </c>
    </row>
    <row r="13" spans="1:10" ht="28.5">
      <c r="A13" s="120">
        <v>133013</v>
      </c>
      <c r="B13" s="122" t="s">
        <v>183</v>
      </c>
      <c r="C13" s="346"/>
      <c r="D13" s="354">
        <v>80194</v>
      </c>
      <c r="E13" s="354">
        <v>81175</v>
      </c>
      <c r="F13" s="354">
        <v>71300</v>
      </c>
      <c r="G13" s="354">
        <v>71241</v>
      </c>
      <c r="H13" s="354">
        <v>71470</v>
      </c>
      <c r="I13" s="354">
        <v>71550</v>
      </c>
      <c r="J13" s="354">
        <v>71600</v>
      </c>
    </row>
    <row r="14" spans="1:10" ht="14.25">
      <c r="A14" s="120">
        <v>133014</v>
      </c>
      <c r="B14" s="121" t="s">
        <v>184</v>
      </c>
      <c r="C14" s="347"/>
      <c r="D14" s="354">
        <v>78322</v>
      </c>
      <c r="E14" s="354">
        <v>78322</v>
      </c>
      <c r="F14" s="354">
        <v>78322</v>
      </c>
      <c r="G14" s="354">
        <v>78322</v>
      </c>
      <c r="H14" s="354">
        <v>78322</v>
      </c>
      <c r="I14" s="354">
        <v>78322</v>
      </c>
      <c r="J14" s="354">
        <v>78322</v>
      </c>
    </row>
    <row r="15" spans="1:10" ht="14.25">
      <c r="A15" s="120"/>
      <c r="B15" s="121"/>
      <c r="C15" s="347"/>
      <c r="D15" s="354"/>
      <c r="E15" s="354"/>
      <c r="F15" s="355"/>
      <c r="G15" s="355"/>
      <c r="H15" s="355"/>
      <c r="I15" s="355"/>
      <c r="J15" s="355"/>
    </row>
    <row r="16" spans="1:10" ht="15.75">
      <c r="A16" s="121"/>
      <c r="B16" s="119" t="s">
        <v>185</v>
      </c>
      <c r="C16" s="349"/>
      <c r="D16" s="349">
        <f aca="true" t="shared" si="0" ref="D16:J16">SUM(D5:D15)</f>
        <v>3606247</v>
      </c>
      <c r="E16" s="349">
        <f t="shared" si="0"/>
        <v>3458101</v>
      </c>
      <c r="F16" s="349">
        <f t="shared" si="0"/>
        <v>3540392</v>
      </c>
      <c r="G16" s="349">
        <f t="shared" si="0"/>
        <v>3586272</v>
      </c>
      <c r="H16" s="349">
        <f t="shared" si="0"/>
        <v>3680122</v>
      </c>
      <c r="I16" s="349">
        <f t="shared" si="0"/>
        <v>3702162</v>
      </c>
      <c r="J16" s="349">
        <f t="shared" si="0"/>
        <v>3722262</v>
      </c>
    </row>
    <row r="17" spans="1:10" ht="14.25">
      <c r="A17" s="121"/>
      <c r="B17" s="121"/>
      <c r="C17" s="347"/>
      <c r="D17" s="355"/>
      <c r="E17" s="355"/>
      <c r="F17" s="355"/>
      <c r="G17" s="355"/>
      <c r="H17" s="355"/>
      <c r="I17" s="355"/>
      <c r="J17" s="355"/>
    </row>
    <row r="18" spans="1:10" ht="15.75">
      <c r="A18" s="123" t="s">
        <v>173</v>
      </c>
      <c r="B18" s="119" t="s">
        <v>186</v>
      </c>
      <c r="C18" s="347"/>
      <c r="D18" s="355"/>
      <c r="E18" s="355"/>
      <c r="F18" s="355"/>
      <c r="G18" s="355"/>
      <c r="H18" s="355"/>
      <c r="I18" s="355"/>
      <c r="J18" s="355"/>
    </row>
    <row r="19" spans="1:10" ht="14.25">
      <c r="A19" s="120">
        <v>212002</v>
      </c>
      <c r="B19" s="122" t="s">
        <v>187</v>
      </c>
      <c r="C19" s="347"/>
      <c r="D19" s="354">
        <v>3261</v>
      </c>
      <c r="E19" s="354">
        <v>1630</v>
      </c>
      <c r="F19" s="354">
        <v>1700</v>
      </c>
      <c r="G19" s="354">
        <v>1616</v>
      </c>
      <c r="H19" s="354">
        <v>1650</v>
      </c>
      <c r="I19" s="354">
        <v>1650</v>
      </c>
      <c r="J19" s="354">
        <v>1650</v>
      </c>
    </row>
    <row r="20" spans="1:10" ht="14.25">
      <c r="A20" s="120">
        <v>212002</v>
      </c>
      <c r="B20" s="121" t="s">
        <v>188</v>
      </c>
      <c r="C20" s="347"/>
      <c r="D20" s="354">
        <v>2746</v>
      </c>
      <c r="E20" s="354">
        <v>1898</v>
      </c>
      <c r="F20" s="354">
        <v>1200</v>
      </c>
      <c r="G20" s="354">
        <v>1140</v>
      </c>
      <c r="H20" s="354">
        <v>1100</v>
      </c>
      <c r="I20" s="354">
        <v>1150</v>
      </c>
      <c r="J20" s="354">
        <v>1200</v>
      </c>
    </row>
    <row r="21" spans="1:10" ht="14.25">
      <c r="A21" s="120"/>
      <c r="B21" s="121"/>
      <c r="C21" s="347"/>
      <c r="D21" s="354"/>
      <c r="E21" s="354"/>
      <c r="F21" s="354"/>
      <c r="G21" s="354"/>
      <c r="H21" s="354"/>
      <c r="I21" s="354"/>
      <c r="J21" s="354"/>
    </row>
    <row r="22" spans="1:10" ht="14.25">
      <c r="A22" s="120">
        <v>212003</v>
      </c>
      <c r="B22" s="121" t="s">
        <v>189</v>
      </c>
      <c r="C22" s="347"/>
      <c r="D22" s="354">
        <v>70047</v>
      </c>
      <c r="E22" s="354">
        <v>85097</v>
      </c>
      <c r="F22" s="354">
        <v>75000</v>
      </c>
      <c r="G22" s="354"/>
      <c r="H22" s="354"/>
      <c r="I22" s="354"/>
      <c r="J22" s="354"/>
    </row>
    <row r="23" spans="1:10" ht="14.25">
      <c r="A23" s="120">
        <v>212003</v>
      </c>
      <c r="B23" s="121" t="s">
        <v>190</v>
      </c>
      <c r="C23" s="347"/>
      <c r="D23" s="354">
        <v>98483</v>
      </c>
      <c r="E23" s="354">
        <v>94542</v>
      </c>
      <c r="F23" s="354">
        <v>101000</v>
      </c>
      <c r="G23" s="354"/>
      <c r="H23" s="354">
        <v>99500</v>
      </c>
      <c r="I23" s="354">
        <v>100000</v>
      </c>
      <c r="J23" s="354">
        <v>100000</v>
      </c>
    </row>
    <row r="24" spans="1:10" ht="14.25">
      <c r="A24" s="121"/>
      <c r="B24" s="121" t="s">
        <v>191</v>
      </c>
      <c r="C24" s="346"/>
      <c r="D24" s="354">
        <v>77186</v>
      </c>
      <c r="E24" s="354">
        <v>96801</v>
      </c>
      <c r="F24" s="354">
        <v>79000</v>
      </c>
      <c r="G24" s="354"/>
      <c r="H24" s="354">
        <v>81400</v>
      </c>
      <c r="I24" s="354">
        <v>81500</v>
      </c>
      <c r="J24" s="354">
        <v>81500</v>
      </c>
    </row>
    <row r="25" spans="1:10" ht="14.25">
      <c r="A25" s="121"/>
      <c r="B25" s="121" t="s">
        <v>192</v>
      </c>
      <c r="C25" s="347"/>
      <c r="D25" s="354">
        <v>16121</v>
      </c>
      <c r="E25" s="354">
        <v>16155</v>
      </c>
      <c r="F25" s="354">
        <v>16000</v>
      </c>
      <c r="G25" s="354"/>
      <c r="H25" s="354">
        <v>15850</v>
      </c>
      <c r="I25" s="354">
        <v>16000</v>
      </c>
      <c r="J25" s="354">
        <v>16000</v>
      </c>
    </row>
    <row r="26" spans="1:10" ht="14.25">
      <c r="A26" s="120">
        <v>212004</v>
      </c>
      <c r="B26" s="121" t="s">
        <v>193</v>
      </c>
      <c r="C26" s="346"/>
      <c r="D26" s="354">
        <v>3409</v>
      </c>
      <c r="E26" s="354">
        <v>3484</v>
      </c>
      <c r="F26" s="354">
        <v>3000</v>
      </c>
      <c r="G26" s="354"/>
      <c r="H26" s="354">
        <v>3000</v>
      </c>
      <c r="I26" s="354">
        <v>3000</v>
      </c>
      <c r="J26" s="354">
        <v>3000</v>
      </c>
    </row>
    <row r="27" spans="1:10" ht="14.25">
      <c r="A27" s="120">
        <v>221004</v>
      </c>
      <c r="B27" s="121" t="s">
        <v>194</v>
      </c>
      <c r="C27" s="346"/>
      <c r="D27" s="354">
        <v>12403</v>
      </c>
      <c r="E27" s="354">
        <v>16205</v>
      </c>
      <c r="F27" s="354">
        <v>3000</v>
      </c>
      <c r="G27" s="354"/>
      <c r="H27" s="354">
        <v>3000</v>
      </c>
      <c r="I27" s="354">
        <v>3100</v>
      </c>
      <c r="J27" s="354">
        <v>3200</v>
      </c>
    </row>
    <row r="28" spans="1:10" ht="14.25">
      <c r="A28" s="120">
        <v>222003</v>
      </c>
      <c r="B28" s="121" t="s">
        <v>195</v>
      </c>
      <c r="C28" s="346"/>
      <c r="D28" s="354">
        <v>60</v>
      </c>
      <c r="E28" s="354">
        <v>111</v>
      </c>
      <c r="F28" s="354">
        <v>100</v>
      </c>
      <c r="G28" s="354"/>
      <c r="H28" s="354">
        <v>100</v>
      </c>
      <c r="I28" s="354">
        <v>100</v>
      </c>
      <c r="J28" s="354">
        <v>100</v>
      </c>
    </row>
    <row r="29" spans="1:10" ht="14.25">
      <c r="A29" s="120">
        <v>223001</v>
      </c>
      <c r="B29" s="121" t="s">
        <v>456</v>
      </c>
      <c r="C29" s="347"/>
      <c r="D29" s="354">
        <v>87442</v>
      </c>
      <c r="E29" s="354">
        <v>88118</v>
      </c>
      <c r="F29" s="354">
        <v>93000</v>
      </c>
      <c r="G29" s="354"/>
      <c r="H29" s="354">
        <v>95000</v>
      </c>
      <c r="I29" s="354">
        <v>97000</v>
      </c>
      <c r="J29" s="354">
        <v>100000</v>
      </c>
    </row>
    <row r="30" spans="1:10" ht="14.25">
      <c r="A30" s="120">
        <v>223001</v>
      </c>
      <c r="B30" s="121" t="s">
        <v>455</v>
      </c>
      <c r="C30" s="347"/>
      <c r="D30" s="354">
        <v>1491</v>
      </c>
      <c r="E30" s="354">
        <v>1362</v>
      </c>
      <c r="F30" s="354">
        <v>1500</v>
      </c>
      <c r="G30" s="354">
        <v>4000</v>
      </c>
      <c r="H30" s="354">
        <v>2000</v>
      </c>
      <c r="I30" s="354">
        <v>2000</v>
      </c>
      <c r="J30" s="354">
        <v>2000</v>
      </c>
    </row>
    <row r="31" spans="1:10" ht="14.25">
      <c r="A31" s="120">
        <v>223001</v>
      </c>
      <c r="B31" s="121" t="s">
        <v>372</v>
      </c>
      <c r="C31" s="346"/>
      <c r="D31" s="354">
        <v>1109</v>
      </c>
      <c r="E31" s="354">
        <v>972</v>
      </c>
      <c r="F31" s="354">
        <v>1000</v>
      </c>
      <c r="G31" s="354">
        <v>976</v>
      </c>
      <c r="H31" s="354">
        <v>1000</v>
      </c>
      <c r="I31" s="354">
        <v>1000</v>
      </c>
      <c r="J31" s="354">
        <v>1000</v>
      </c>
    </row>
    <row r="32" spans="1:10" ht="14.25">
      <c r="A32" s="120">
        <v>223001</v>
      </c>
      <c r="B32" s="121" t="s">
        <v>196</v>
      </c>
      <c r="C32" s="346"/>
      <c r="D32" s="354">
        <v>19860.95</v>
      </c>
      <c r="E32" s="354">
        <v>16720</v>
      </c>
      <c r="F32" s="354">
        <v>24000</v>
      </c>
      <c r="G32" s="354">
        <v>17000</v>
      </c>
      <c r="H32" s="354">
        <v>17000</v>
      </c>
      <c r="I32" s="354">
        <v>17000</v>
      </c>
      <c r="J32" s="354">
        <v>17000</v>
      </c>
    </row>
    <row r="33" spans="1:10" ht="14.25">
      <c r="A33" s="120"/>
      <c r="B33" s="121"/>
      <c r="C33" s="348"/>
      <c r="D33" s="355" t="s">
        <v>171</v>
      </c>
      <c r="E33" s="118" t="s">
        <v>172</v>
      </c>
      <c r="F33" s="355" t="s">
        <v>487</v>
      </c>
      <c r="G33" s="355" t="s">
        <v>487</v>
      </c>
      <c r="H33" s="355" t="s">
        <v>518</v>
      </c>
      <c r="I33" s="355" t="s">
        <v>519</v>
      </c>
      <c r="J33" s="355" t="s">
        <v>520</v>
      </c>
    </row>
    <row r="34" spans="1:10" ht="14.25">
      <c r="A34" s="120"/>
      <c r="B34" s="121"/>
      <c r="C34" s="345"/>
      <c r="D34" s="345" t="s">
        <v>441</v>
      </c>
      <c r="E34" s="345" t="s">
        <v>441</v>
      </c>
      <c r="F34" s="345" t="s">
        <v>324</v>
      </c>
      <c r="G34" s="345" t="s">
        <v>349</v>
      </c>
      <c r="H34" s="345" t="s">
        <v>459</v>
      </c>
      <c r="I34" s="345" t="s">
        <v>459</v>
      </c>
      <c r="J34" s="345" t="s">
        <v>459</v>
      </c>
    </row>
    <row r="35" spans="1:10" ht="14.25">
      <c r="A35" s="120">
        <v>223001</v>
      </c>
      <c r="B35" s="121" t="s">
        <v>197</v>
      </c>
      <c r="C35" s="346"/>
      <c r="D35" s="354">
        <v>1524</v>
      </c>
      <c r="E35" s="354">
        <v>1643</v>
      </c>
      <c r="F35" s="354">
        <v>1500</v>
      </c>
      <c r="G35" s="354"/>
      <c r="H35" s="354">
        <v>1500</v>
      </c>
      <c r="I35" s="354">
        <v>1500</v>
      </c>
      <c r="J35" s="354">
        <v>1500</v>
      </c>
    </row>
    <row r="36" spans="1:10" ht="14.25">
      <c r="A36" s="120">
        <v>223001</v>
      </c>
      <c r="B36" s="121" t="s">
        <v>198</v>
      </c>
      <c r="C36" s="346"/>
      <c r="D36" s="354">
        <v>11014</v>
      </c>
      <c r="E36" s="354">
        <v>5839</v>
      </c>
      <c r="F36" s="354">
        <v>8000</v>
      </c>
      <c r="G36" s="354"/>
      <c r="H36" s="354">
        <v>5000</v>
      </c>
      <c r="I36" s="354">
        <v>5000</v>
      </c>
      <c r="J36" s="354">
        <v>5000</v>
      </c>
    </row>
    <row r="37" spans="1:10" ht="14.25">
      <c r="A37" s="120">
        <v>223001</v>
      </c>
      <c r="B37" s="121" t="s">
        <v>199</v>
      </c>
      <c r="C37" s="346"/>
      <c r="D37" s="354">
        <v>379</v>
      </c>
      <c r="E37" s="354">
        <v>150</v>
      </c>
      <c r="F37" s="354">
        <v>200</v>
      </c>
      <c r="G37" s="354"/>
      <c r="H37" s="354">
        <v>200</v>
      </c>
      <c r="I37" s="354">
        <v>200</v>
      </c>
      <c r="J37" s="354">
        <v>200</v>
      </c>
    </row>
    <row r="38" spans="1:10" ht="14.25">
      <c r="A38" s="120">
        <v>223001</v>
      </c>
      <c r="B38" s="121" t="s">
        <v>200</v>
      </c>
      <c r="C38" s="346"/>
      <c r="D38" s="354">
        <v>1875</v>
      </c>
      <c r="E38" s="354">
        <v>2549</v>
      </c>
      <c r="F38" s="354">
        <v>2500</v>
      </c>
      <c r="G38" s="354"/>
      <c r="H38" s="354">
        <v>1500</v>
      </c>
      <c r="I38" s="354">
        <v>1500</v>
      </c>
      <c r="J38" s="354">
        <v>1500</v>
      </c>
    </row>
    <row r="39" spans="1:10" ht="14.25">
      <c r="A39" s="120">
        <v>223001</v>
      </c>
      <c r="B39" s="121" t="s">
        <v>371</v>
      </c>
      <c r="C39" s="346"/>
      <c r="D39" s="354">
        <v>4172</v>
      </c>
      <c r="E39" s="354">
        <v>4811</v>
      </c>
      <c r="F39" s="354">
        <v>5000</v>
      </c>
      <c r="G39" s="354"/>
      <c r="H39" s="354"/>
      <c r="I39" s="354"/>
      <c r="J39" s="354"/>
    </row>
    <row r="40" spans="1:10" ht="14.25">
      <c r="A40" s="120">
        <v>223003</v>
      </c>
      <c r="B40" s="121" t="s">
        <v>201</v>
      </c>
      <c r="C40" s="346"/>
      <c r="D40" s="354">
        <v>11965</v>
      </c>
      <c r="E40" s="354">
        <v>12429</v>
      </c>
      <c r="F40" s="354">
        <v>12500</v>
      </c>
      <c r="G40" s="354"/>
      <c r="H40" s="354">
        <v>12500</v>
      </c>
      <c r="I40" s="354">
        <v>12500</v>
      </c>
      <c r="J40" s="354">
        <v>12500</v>
      </c>
    </row>
    <row r="41" spans="1:10" ht="14.25">
      <c r="A41" s="121">
        <v>242</v>
      </c>
      <c r="B41" s="121" t="s">
        <v>202</v>
      </c>
      <c r="C41" s="346"/>
      <c r="D41" s="354">
        <v>11717</v>
      </c>
      <c r="E41" s="354">
        <v>13611</v>
      </c>
      <c r="F41" s="354">
        <v>13000</v>
      </c>
      <c r="G41" s="354"/>
      <c r="H41" s="354">
        <v>15000</v>
      </c>
      <c r="I41" s="354">
        <v>10000</v>
      </c>
      <c r="J41" s="354">
        <v>10000</v>
      </c>
    </row>
    <row r="42" spans="1:10" ht="14.25">
      <c r="A42" s="121">
        <v>292</v>
      </c>
      <c r="B42" s="121" t="s">
        <v>203</v>
      </c>
      <c r="C42" s="346"/>
      <c r="D42" s="354">
        <v>1564</v>
      </c>
      <c r="E42" s="354">
        <v>4790</v>
      </c>
      <c r="F42" s="354">
        <v>2500</v>
      </c>
      <c r="G42" s="354">
        <v>4525</v>
      </c>
      <c r="H42" s="354">
        <v>3000</v>
      </c>
      <c r="I42" s="354">
        <v>3000</v>
      </c>
      <c r="J42" s="354">
        <v>3000</v>
      </c>
    </row>
    <row r="43" spans="1:10" ht="15.75">
      <c r="A43" s="121"/>
      <c r="B43" s="119" t="s">
        <v>204</v>
      </c>
      <c r="C43" s="349"/>
      <c r="D43" s="349">
        <f>SUM(D19:D42)</f>
        <v>437828.95</v>
      </c>
      <c r="E43" s="349">
        <f>SUM(E19:E42)</f>
        <v>468917</v>
      </c>
      <c r="F43" s="349">
        <f>SUM(F19:F42)</f>
        <v>444700</v>
      </c>
      <c r="G43" s="349"/>
      <c r="H43" s="349"/>
      <c r="I43" s="349"/>
      <c r="J43" s="349"/>
    </row>
    <row r="44" spans="1:10" ht="15.75">
      <c r="A44" s="121"/>
      <c r="B44" s="119"/>
      <c r="C44" s="349"/>
      <c r="D44" s="349"/>
      <c r="E44" s="349"/>
      <c r="F44" s="349"/>
      <c r="G44" s="349"/>
      <c r="H44" s="349"/>
      <c r="I44" s="349"/>
      <c r="J44" s="349"/>
    </row>
    <row r="45" spans="1:10" ht="15.75">
      <c r="A45" s="123" t="s">
        <v>173</v>
      </c>
      <c r="B45" s="119" t="s">
        <v>205</v>
      </c>
      <c r="C45" s="348"/>
      <c r="D45" s="355">
        <v>1400</v>
      </c>
      <c r="E45" s="355">
        <v>1000</v>
      </c>
      <c r="F45" s="355">
        <v>1000</v>
      </c>
      <c r="G45" s="355">
        <v>750</v>
      </c>
      <c r="H45" s="355">
        <v>1000</v>
      </c>
      <c r="I45" s="355">
        <v>1000</v>
      </c>
      <c r="J45" s="355">
        <v>1000</v>
      </c>
    </row>
    <row r="46" spans="1:10" ht="15">
      <c r="A46" s="123"/>
      <c r="B46" s="121"/>
      <c r="C46" s="346"/>
      <c r="D46" s="355"/>
      <c r="E46" s="355"/>
      <c r="F46" s="355"/>
      <c r="G46" s="355"/>
      <c r="H46" s="355"/>
      <c r="I46" s="355"/>
      <c r="J46" s="355"/>
    </row>
    <row r="47" spans="1:10" ht="15.75">
      <c r="A47" s="123" t="s">
        <v>173</v>
      </c>
      <c r="B47" s="119" t="s">
        <v>206</v>
      </c>
      <c r="C47" s="346"/>
      <c r="D47" s="355"/>
      <c r="E47" s="355"/>
      <c r="F47" s="355"/>
      <c r="G47" s="355"/>
      <c r="H47" s="355"/>
      <c r="I47" s="355"/>
      <c r="J47" s="355"/>
    </row>
    <row r="48" spans="1:10" ht="15.75">
      <c r="A48" s="120">
        <v>312001</v>
      </c>
      <c r="B48" s="119" t="s">
        <v>207</v>
      </c>
      <c r="C48" s="346"/>
      <c r="D48" s="354">
        <v>574</v>
      </c>
      <c r="E48" s="354">
        <v>8172</v>
      </c>
      <c r="F48" s="354">
        <v>1000</v>
      </c>
      <c r="G48" s="354">
        <v>0</v>
      </c>
      <c r="H48" s="354">
        <v>0</v>
      </c>
      <c r="I48" s="354">
        <v>0</v>
      </c>
      <c r="J48" s="354">
        <v>0</v>
      </c>
    </row>
    <row r="49" spans="1:10" ht="14.25">
      <c r="A49" s="120">
        <v>312001</v>
      </c>
      <c r="B49" s="121" t="s">
        <v>208</v>
      </c>
      <c r="C49" s="346"/>
      <c r="D49" s="354">
        <v>2171</v>
      </c>
      <c r="E49" s="354">
        <v>2191</v>
      </c>
      <c r="F49" s="354">
        <v>2200</v>
      </c>
      <c r="G49" s="354">
        <v>2203</v>
      </c>
      <c r="H49" s="354">
        <v>2220</v>
      </c>
      <c r="I49" s="354">
        <v>2235</v>
      </c>
      <c r="J49" s="354">
        <v>2250</v>
      </c>
    </row>
    <row r="50" spans="1:10" ht="14.25">
      <c r="A50" s="120">
        <v>312001</v>
      </c>
      <c r="B50" s="121" t="s">
        <v>373</v>
      </c>
      <c r="C50" s="346"/>
      <c r="D50" s="354">
        <v>2788</v>
      </c>
      <c r="E50" s="354">
        <v>2816</v>
      </c>
      <c r="F50" s="354">
        <v>2850</v>
      </c>
      <c r="G50" s="354">
        <v>2869</v>
      </c>
      <c r="H50" s="354">
        <v>2900</v>
      </c>
      <c r="I50" s="354">
        <v>3950</v>
      </c>
      <c r="J50" s="354">
        <v>3000</v>
      </c>
    </row>
    <row r="51" spans="1:10" ht="14.25">
      <c r="A51" s="120">
        <v>312001</v>
      </c>
      <c r="B51" s="121" t="s">
        <v>209</v>
      </c>
      <c r="C51" s="347"/>
      <c r="D51" s="354">
        <v>1680</v>
      </c>
      <c r="E51" s="354">
        <v>1734</v>
      </c>
      <c r="F51" s="354">
        <v>1840</v>
      </c>
      <c r="G51" s="354">
        <v>480</v>
      </c>
      <c r="H51" s="354">
        <v>500</v>
      </c>
      <c r="I51" s="354">
        <v>500</v>
      </c>
      <c r="J51" s="354">
        <v>500</v>
      </c>
    </row>
    <row r="52" spans="1:10" ht="14.25">
      <c r="A52" s="120">
        <v>312001</v>
      </c>
      <c r="B52" s="121" t="s">
        <v>210</v>
      </c>
      <c r="C52" s="347"/>
      <c r="D52" s="354">
        <v>657</v>
      </c>
      <c r="E52" s="354">
        <v>665</v>
      </c>
      <c r="F52" s="354">
        <v>670</v>
      </c>
      <c r="G52" s="354">
        <v>680</v>
      </c>
      <c r="H52" s="354">
        <v>690</v>
      </c>
      <c r="I52" s="354">
        <v>700</v>
      </c>
      <c r="J52" s="354">
        <v>710</v>
      </c>
    </row>
    <row r="53" spans="1:10" ht="14.25">
      <c r="A53" s="120"/>
      <c r="B53" s="121" t="s">
        <v>211</v>
      </c>
      <c r="C53" s="347"/>
      <c r="D53" s="354">
        <v>68</v>
      </c>
      <c r="E53" s="354">
        <v>69</v>
      </c>
      <c r="F53" s="354">
        <v>0</v>
      </c>
      <c r="G53" s="354">
        <v>188</v>
      </c>
      <c r="H53" s="354">
        <v>280</v>
      </c>
      <c r="I53" s="354">
        <v>0</v>
      </c>
      <c r="J53" s="354">
        <v>0</v>
      </c>
    </row>
    <row r="54" spans="1:10" ht="14.25">
      <c r="A54" s="120">
        <v>312001</v>
      </c>
      <c r="B54" s="121" t="s">
        <v>502</v>
      </c>
      <c r="C54" s="347"/>
      <c r="D54" s="354">
        <v>1519</v>
      </c>
      <c r="E54" s="354">
        <v>2240</v>
      </c>
      <c r="F54" s="354">
        <v>4000</v>
      </c>
      <c r="G54" s="354">
        <v>6020</v>
      </c>
      <c r="H54" s="354">
        <v>1000</v>
      </c>
      <c r="I54" s="354">
        <v>1000</v>
      </c>
      <c r="J54" s="354">
        <v>1000</v>
      </c>
    </row>
    <row r="55" spans="1:10" ht="14.25">
      <c r="A55" s="120">
        <v>312001</v>
      </c>
      <c r="B55" s="121" t="s">
        <v>212</v>
      </c>
      <c r="C55" s="346"/>
      <c r="D55" s="354">
        <v>14744</v>
      </c>
      <c r="E55" s="354">
        <v>13905</v>
      </c>
      <c r="F55" s="355"/>
      <c r="G55" s="354"/>
      <c r="H55" s="355"/>
      <c r="I55" s="355"/>
      <c r="J55" s="355"/>
    </row>
    <row r="56" spans="1:10" ht="14.25">
      <c r="A56" s="120">
        <v>312001</v>
      </c>
      <c r="B56" s="121" t="s">
        <v>213</v>
      </c>
      <c r="C56" s="346"/>
      <c r="D56" s="354">
        <v>737</v>
      </c>
      <c r="E56" s="354">
        <v>781</v>
      </c>
      <c r="F56" s="354">
        <v>400</v>
      </c>
      <c r="G56" s="354">
        <v>317</v>
      </c>
      <c r="H56" s="354">
        <v>0</v>
      </c>
      <c r="I56" s="354">
        <v>0</v>
      </c>
      <c r="J56" s="354">
        <v>0</v>
      </c>
    </row>
    <row r="57" spans="1:10" ht="14.25">
      <c r="A57" s="120">
        <v>312001</v>
      </c>
      <c r="B57" s="121" t="s">
        <v>214</v>
      </c>
      <c r="C57" s="346"/>
      <c r="D57" s="354">
        <v>4178</v>
      </c>
      <c r="E57" s="354">
        <v>4425</v>
      </c>
      <c r="F57" s="354">
        <v>2215</v>
      </c>
      <c r="G57" s="354">
        <v>1796</v>
      </c>
      <c r="H57" s="354">
        <v>0</v>
      </c>
      <c r="I57" s="354">
        <v>0</v>
      </c>
      <c r="J57" s="354">
        <v>0</v>
      </c>
    </row>
    <row r="58" spans="1:10" ht="14.25">
      <c r="A58" s="120">
        <v>312001</v>
      </c>
      <c r="B58" s="121" t="s">
        <v>215</v>
      </c>
      <c r="C58" s="346"/>
      <c r="D58" s="354">
        <v>187</v>
      </c>
      <c r="E58" s="354">
        <v>187</v>
      </c>
      <c r="F58" s="354">
        <v>187</v>
      </c>
      <c r="G58" s="354">
        <v>187</v>
      </c>
      <c r="H58" s="354">
        <v>187</v>
      </c>
      <c r="I58" s="354">
        <v>190</v>
      </c>
      <c r="J58" s="354">
        <v>190</v>
      </c>
    </row>
    <row r="59" spans="1:10" ht="15.75">
      <c r="A59" s="121"/>
      <c r="B59" s="119" t="s">
        <v>503</v>
      </c>
      <c r="C59" s="349"/>
      <c r="D59" s="349">
        <f>SUM(D48:D58)</f>
        <v>29303</v>
      </c>
      <c r="E59" s="349">
        <f>SUM(E48:E58)</f>
        <v>37185</v>
      </c>
      <c r="F59" s="349">
        <f>SUM(F48:F58)</f>
        <v>15362</v>
      </c>
      <c r="G59" s="349"/>
      <c r="H59" s="349"/>
      <c r="I59" s="349"/>
      <c r="J59" s="349"/>
    </row>
    <row r="60" spans="1:10" ht="15">
      <c r="A60" s="123"/>
      <c r="B60" s="123"/>
      <c r="C60" s="346"/>
      <c r="D60" s="355"/>
      <c r="E60" s="355"/>
      <c r="F60" s="355"/>
      <c r="G60" s="355"/>
      <c r="H60" s="355"/>
      <c r="I60" s="355"/>
      <c r="J60" s="355"/>
    </row>
    <row r="61" spans="1:10" ht="15.75">
      <c r="A61" s="119"/>
      <c r="B61" s="293" t="s">
        <v>216</v>
      </c>
      <c r="C61" s="350"/>
      <c r="D61" s="350">
        <f>SUM(D16+D43+D45+D59)</f>
        <v>4074778.95</v>
      </c>
      <c r="E61" s="350">
        <f>SUM(E16+E43+E45+E59)</f>
        <v>3965203</v>
      </c>
      <c r="F61" s="350">
        <f>SUM(F16+F43+F45+F59)</f>
        <v>4001454</v>
      </c>
      <c r="G61" s="350"/>
      <c r="H61" s="350"/>
      <c r="I61" s="350"/>
      <c r="J61" s="350"/>
    </row>
    <row r="62" spans="1:10" ht="12.75">
      <c r="A62" s="358"/>
      <c r="B62" s="358"/>
      <c r="C62" s="354"/>
      <c r="D62" s="354"/>
      <c r="E62" s="428"/>
      <c r="F62" s="428"/>
      <c r="G62" s="428"/>
      <c r="H62" s="428"/>
      <c r="I62" s="428"/>
      <c r="J62" s="428"/>
    </row>
    <row r="63" spans="1:10" ht="12.75">
      <c r="A63" s="358"/>
      <c r="B63" s="358"/>
      <c r="C63" s="354"/>
      <c r="D63" s="354"/>
      <c r="E63" s="428"/>
      <c r="F63" s="428"/>
      <c r="G63" s="428"/>
      <c r="H63" s="428"/>
      <c r="I63" s="428"/>
      <c r="J63" s="428"/>
    </row>
    <row r="64" spans="1:10" ht="12.75">
      <c r="A64" s="358"/>
      <c r="B64" s="358"/>
      <c r="C64" s="354"/>
      <c r="D64" s="354"/>
      <c r="E64" s="428"/>
      <c r="F64" s="428"/>
      <c r="G64" s="428"/>
      <c r="H64" s="428"/>
      <c r="I64" s="428"/>
      <c r="J64" s="428"/>
    </row>
    <row r="65" spans="1:10" ht="14.25">
      <c r="A65" s="121"/>
      <c r="B65" s="121"/>
      <c r="C65" s="348"/>
      <c r="D65" s="355" t="s">
        <v>171</v>
      </c>
      <c r="E65" s="118" t="s">
        <v>172</v>
      </c>
      <c r="F65" s="355" t="s">
        <v>487</v>
      </c>
      <c r="G65" s="355" t="s">
        <v>487</v>
      </c>
      <c r="H65" s="355" t="s">
        <v>518</v>
      </c>
      <c r="I65" s="355" t="s">
        <v>519</v>
      </c>
      <c r="J65" s="355" t="s">
        <v>520</v>
      </c>
    </row>
    <row r="66" spans="1:10" ht="15.75">
      <c r="A66" s="119"/>
      <c r="B66" s="119" t="s">
        <v>217</v>
      </c>
      <c r="C66" s="345"/>
      <c r="D66" s="345" t="s">
        <v>441</v>
      </c>
      <c r="E66" s="345" t="s">
        <v>441</v>
      </c>
      <c r="F66" s="345" t="s">
        <v>324</v>
      </c>
      <c r="G66" s="345" t="s">
        <v>349</v>
      </c>
      <c r="H66" s="345" t="s">
        <v>459</v>
      </c>
      <c r="I66" s="345" t="s">
        <v>459</v>
      </c>
      <c r="J66" s="345" t="s">
        <v>459</v>
      </c>
    </row>
    <row r="67" spans="1:10" ht="15">
      <c r="A67" s="124"/>
      <c r="B67" s="124" t="s">
        <v>489</v>
      </c>
      <c r="C67" s="345"/>
      <c r="D67" s="345">
        <v>0</v>
      </c>
      <c r="E67" s="354">
        <v>8403</v>
      </c>
      <c r="F67" s="345"/>
      <c r="G67" s="354"/>
      <c r="H67" s="345"/>
      <c r="I67" s="345"/>
      <c r="J67" s="345"/>
    </row>
    <row r="68" spans="1:10" ht="14.25">
      <c r="A68" s="120">
        <v>312001</v>
      </c>
      <c r="B68" s="121" t="s">
        <v>218</v>
      </c>
      <c r="C68" s="346"/>
      <c r="D68" s="354">
        <v>291857</v>
      </c>
      <c r="E68" s="354">
        <v>311964</v>
      </c>
      <c r="F68" s="354">
        <v>321300</v>
      </c>
      <c r="G68" s="354"/>
      <c r="H68" s="354"/>
      <c r="I68" s="354"/>
      <c r="J68" s="354"/>
    </row>
    <row r="69" spans="1:10" ht="14.25">
      <c r="A69" s="121"/>
      <c r="B69" s="121" t="s">
        <v>219</v>
      </c>
      <c r="C69" s="346"/>
      <c r="D69" s="354">
        <v>15096</v>
      </c>
      <c r="E69" s="354">
        <v>12359</v>
      </c>
      <c r="F69" s="354">
        <v>14485</v>
      </c>
      <c r="G69" s="354"/>
      <c r="H69" s="354"/>
      <c r="I69" s="354"/>
      <c r="J69" s="354"/>
    </row>
    <row r="70" spans="1:10" ht="15">
      <c r="A70" s="123"/>
      <c r="B70" s="121" t="s">
        <v>220</v>
      </c>
      <c r="C70" s="346"/>
      <c r="D70" s="354">
        <v>10787</v>
      </c>
      <c r="E70" s="354">
        <v>11674</v>
      </c>
      <c r="F70" s="354">
        <v>11840</v>
      </c>
      <c r="G70" s="354"/>
      <c r="H70" s="354"/>
      <c r="I70" s="354"/>
      <c r="J70" s="354"/>
    </row>
    <row r="71" spans="1:10" ht="14.25">
      <c r="A71" s="121"/>
      <c r="B71" s="121" t="s">
        <v>221</v>
      </c>
      <c r="C71" s="346"/>
      <c r="D71" s="354">
        <v>2776</v>
      </c>
      <c r="E71" s="354">
        <v>3090</v>
      </c>
      <c r="F71" s="354">
        <v>3170</v>
      </c>
      <c r="G71" s="354"/>
      <c r="H71" s="354"/>
      <c r="I71" s="354"/>
      <c r="J71" s="354"/>
    </row>
    <row r="72" spans="1:10" ht="15.75">
      <c r="A72" s="119"/>
      <c r="B72" s="293" t="s">
        <v>222</v>
      </c>
      <c r="C72" s="350"/>
      <c r="D72" s="350">
        <f>SUM(D68:D71)</f>
        <v>320516</v>
      </c>
      <c r="E72" s="464">
        <f>SUM(E67:E71)</f>
        <v>347490</v>
      </c>
      <c r="F72" s="350">
        <f>SUM(F68:F71)</f>
        <v>350795</v>
      </c>
      <c r="G72" s="350"/>
      <c r="H72" s="350"/>
      <c r="I72" s="350"/>
      <c r="J72" s="350"/>
    </row>
    <row r="73" spans="1:10" ht="15.75">
      <c r="A73" s="119"/>
      <c r="B73" s="119"/>
      <c r="C73" s="349"/>
      <c r="D73" s="349"/>
      <c r="E73" s="355"/>
      <c r="F73" s="349"/>
      <c r="G73" s="349"/>
      <c r="H73" s="349"/>
      <c r="I73" s="349"/>
      <c r="J73" s="349"/>
    </row>
    <row r="74" spans="1:10" ht="15.75">
      <c r="A74" s="121"/>
      <c r="B74" s="292" t="s">
        <v>223</v>
      </c>
      <c r="C74" s="351"/>
      <c r="D74" s="351">
        <f>SUM(D61+D72)</f>
        <v>4395294.95</v>
      </c>
      <c r="E74" s="351">
        <f>SUM(E61+E72)</f>
        <v>4312693</v>
      </c>
      <c r="F74" s="351">
        <f>SUM(F61+F72)</f>
        <v>4352249</v>
      </c>
      <c r="G74" s="351"/>
      <c r="H74" s="351"/>
      <c r="I74" s="351"/>
      <c r="J74" s="351"/>
    </row>
    <row r="75" spans="1:10" ht="14.25">
      <c r="A75" s="121"/>
      <c r="B75" s="121"/>
      <c r="C75" s="346"/>
      <c r="D75" s="355"/>
      <c r="E75" s="355"/>
      <c r="F75" s="355"/>
      <c r="G75" s="355"/>
      <c r="H75" s="355"/>
      <c r="I75" s="355"/>
      <c r="J75" s="355"/>
    </row>
    <row r="76" spans="1:10" ht="15.75">
      <c r="A76" s="121"/>
      <c r="B76" s="119" t="s">
        <v>224</v>
      </c>
      <c r="C76" s="346"/>
      <c r="D76" s="355"/>
      <c r="E76" s="355"/>
      <c r="F76" s="355"/>
      <c r="G76" s="355"/>
      <c r="H76" s="355"/>
      <c r="I76" s="355"/>
      <c r="J76" s="355"/>
    </row>
    <row r="77" spans="1:10" ht="14.25">
      <c r="A77" s="120">
        <v>223001</v>
      </c>
      <c r="B77" s="121" t="s">
        <v>225</v>
      </c>
      <c r="C77" s="346"/>
      <c r="D77" s="354">
        <v>45534</v>
      </c>
      <c r="E77" s="354">
        <v>67013</v>
      </c>
      <c r="F77" s="354">
        <v>100500</v>
      </c>
      <c r="G77" s="354">
        <v>252620</v>
      </c>
      <c r="H77" s="354">
        <v>33510</v>
      </c>
      <c r="I77" s="354"/>
      <c r="J77" s="354"/>
    </row>
    <row r="78" spans="1:10" ht="15">
      <c r="A78" s="120">
        <v>322002</v>
      </c>
      <c r="B78" s="124" t="s">
        <v>226</v>
      </c>
      <c r="C78" s="346"/>
      <c r="D78" s="354">
        <v>744583</v>
      </c>
      <c r="E78" s="354">
        <v>100140</v>
      </c>
      <c r="F78" s="354">
        <v>221582</v>
      </c>
      <c r="G78" s="354">
        <v>0</v>
      </c>
      <c r="H78" s="354">
        <v>94905</v>
      </c>
      <c r="I78" s="354"/>
      <c r="J78" s="354"/>
    </row>
    <row r="79" spans="1:10" ht="15.75">
      <c r="A79" s="121"/>
      <c r="B79" s="294" t="s">
        <v>227</v>
      </c>
      <c r="C79" s="352"/>
      <c r="D79" s="352">
        <f>SUM(D77:D78)</f>
        <v>790117</v>
      </c>
      <c r="E79" s="352">
        <f>SUM(E77:E78)</f>
        <v>167153</v>
      </c>
      <c r="F79" s="352">
        <f>SUM(F77:F78)</f>
        <v>322082</v>
      </c>
      <c r="G79" s="352"/>
      <c r="H79" s="352"/>
      <c r="I79" s="352"/>
      <c r="J79" s="352"/>
    </row>
    <row r="80" spans="1:10" ht="14.25">
      <c r="A80" s="121"/>
      <c r="B80" s="121"/>
      <c r="C80" s="346"/>
      <c r="D80" s="355"/>
      <c r="E80" s="355"/>
      <c r="F80" s="355"/>
      <c r="G80" s="355"/>
      <c r="H80" s="355"/>
      <c r="I80" s="355"/>
      <c r="J80" s="355"/>
    </row>
    <row r="81" spans="1:10" ht="15.75">
      <c r="A81" s="121"/>
      <c r="B81" s="119" t="s">
        <v>149</v>
      </c>
      <c r="C81" s="346"/>
      <c r="D81" s="355"/>
      <c r="E81" s="355"/>
      <c r="F81" s="355"/>
      <c r="G81" s="355"/>
      <c r="H81" s="355"/>
      <c r="I81" s="355"/>
      <c r="J81" s="355"/>
    </row>
    <row r="82" spans="1:10" ht="14.25">
      <c r="A82" s="121">
        <v>453</v>
      </c>
      <c r="B82" s="121" t="s">
        <v>228</v>
      </c>
      <c r="C82" s="346"/>
      <c r="D82" s="355">
        <v>8673</v>
      </c>
      <c r="E82" s="355">
        <v>14574</v>
      </c>
      <c r="F82" s="355">
        <v>0</v>
      </c>
      <c r="G82" s="355">
        <v>9867</v>
      </c>
      <c r="H82" s="355">
        <v>7595</v>
      </c>
      <c r="I82" s="355"/>
      <c r="J82" s="355"/>
    </row>
    <row r="83" spans="1:10" ht="14.25" hidden="1">
      <c r="A83" s="121">
        <v>513</v>
      </c>
      <c r="B83" s="121" t="s">
        <v>229</v>
      </c>
      <c r="C83" s="346"/>
      <c r="D83" s="355"/>
      <c r="E83" s="355"/>
      <c r="F83" s="355"/>
      <c r="G83" s="355"/>
      <c r="H83" s="355"/>
      <c r="I83" s="355"/>
      <c r="J83" s="355"/>
    </row>
    <row r="84" spans="1:10" ht="14.25">
      <c r="A84" s="121"/>
      <c r="B84" s="121" t="s">
        <v>488</v>
      </c>
      <c r="C84" s="346"/>
      <c r="D84" s="355"/>
      <c r="E84" s="355">
        <v>175000</v>
      </c>
      <c r="F84" s="355">
        <v>0</v>
      </c>
      <c r="G84" s="355"/>
      <c r="H84" s="355"/>
      <c r="I84" s="355"/>
      <c r="J84" s="355"/>
    </row>
    <row r="85" spans="1:10" ht="15.75">
      <c r="A85" s="295"/>
      <c r="B85" s="296" t="s">
        <v>230</v>
      </c>
      <c r="C85" s="353"/>
      <c r="D85" s="356">
        <f>SUM(D82:D83)</f>
        <v>8673</v>
      </c>
      <c r="E85" s="356">
        <f>SUM(E82:E84)</f>
        <v>189574</v>
      </c>
      <c r="F85" s="356">
        <v>0</v>
      </c>
      <c r="G85" s="356"/>
      <c r="H85" s="356"/>
      <c r="I85" s="356"/>
      <c r="J85" s="356"/>
    </row>
    <row r="86" spans="1:10" ht="14.25">
      <c r="A86" s="121"/>
      <c r="B86" s="121"/>
      <c r="C86" s="346"/>
      <c r="D86" s="355"/>
      <c r="E86" s="355"/>
      <c r="F86" s="355"/>
      <c r="G86" s="355"/>
      <c r="H86" s="355"/>
      <c r="I86" s="355"/>
      <c r="J86" s="355"/>
    </row>
    <row r="87" spans="1:10" ht="18">
      <c r="A87" s="429" t="s">
        <v>231</v>
      </c>
      <c r="B87" s="430"/>
      <c r="C87" s="431"/>
      <c r="D87" s="431">
        <f>SUM(D74+D79+D85)</f>
        <v>5194084.95</v>
      </c>
      <c r="E87" s="431">
        <f>SUM(E74+E79+E85)</f>
        <v>4669420</v>
      </c>
      <c r="F87" s="431">
        <f>SUM(F61+F72+F79)</f>
        <v>4674331</v>
      </c>
      <c r="G87" s="431"/>
      <c r="H87" s="431"/>
      <c r="I87" s="431"/>
      <c r="J87" s="431"/>
    </row>
    <row r="88" spans="1:10" ht="12.75">
      <c r="A88" s="3"/>
      <c r="B88" s="3"/>
      <c r="C88" s="289"/>
      <c r="D88" s="289"/>
      <c r="E88" s="6"/>
      <c r="F88" s="3"/>
      <c r="G88" s="3"/>
      <c r="H88" s="3"/>
      <c r="I88" s="3"/>
      <c r="J88" s="3"/>
    </row>
    <row r="89" ht="14.25">
      <c r="B89" s="125"/>
    </row>
    <row r="90" ht="14.25">
      <c r="B90" s="125"/>
    </row>
    <row r="91" ht="14.25">
      <c r="B91" s="125"/>
    </row>
    <row r="92" ht="14.25">
      <c r="B92" s="125"/>
    </row>
    <row r="93" ht="14.25">
      <c r="B93" s="125"/>
    </row>
    <row r="94" ht="14.25">
      <c r="B94" s="125"/>
    </row>
    <row r="95" ht="14.25">
      <c r="B95" s="125"/>
    </row>
    <row r="96" ht="14.25">
      <c r="B96" s="125"/>
    </row>
    <row r="97" ht="14.25">
      <c r="B97" s="125"/>
    </row>
    <row r="98" ht="14.25">
      <c r="B98" s="125"/>
    </row>
    <row r="99" ht="14.25">
      <c r="B99" s="125"/>
    </row>
    <row r="100" ht="14.25">
      <c r="B100" s="125"/>
    </row>
    <row r="101" ht="14.25">
      <c r="B101" s="125"/>
    </row>
    <row r="102" ht="14.25">
      <c r="B102" s="125"/>
    </row>
    <row r="103" ht="14.25">
      <c r="B103" s="125"/>
    </row>
    <row r="104" ht="14.25">
      <c r="B104" s="12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1151"/>
  <sheetViews>
    <sheetView zoomScalePageLayoutView="0" workbookViewId="0" topLeftCell="A174">
      <selection activeCell="S188" sqref="S188"/>
    </sheetView>
  </sheetViews>
  <sheetFormatPr defaultColWidth="9.140625" defaultRowHeight="12.75"/>
  <cols>
    <col min="1" max="1" width="16.57421875" style="0" customWidth="1"/>
    <col min="2" max="2" width="30.421875" style="0" customWidth="1"/>
    <col min="3" max="3" width="11.140625" style="8" hidden="1" customWidth="1"/>
    <col min="4" max="4" width="11.00390625" style="8" customWidth="1"/>
    <col min="5" max="6" width="10.140625" style="0" hidden="1" customWidth="1"/>
    <col min="7" max="8" width="10.140625" style="0" customWidth="1"/>
    <col min="9" max="10" width="10.140625" style="0" hidden="1" customWidth="1"/>
    <col min="11" max="11" width="11.28125" style="0" customWidth="1"/>
    <col min="12" max="12" width="11.00390625" style="0" bestFit="1" customWidth="1"/>
  </cols>
  <sheetData>
    <row r="1" spans="1:2" ht="18.75" thickBot="1">
      <c r="A1" s="10"/>
      <c r="B1" s="116" t="s">
        <v>232</v>
      </c>
    </row>
    <row r="2" spans="1:15" ht="12.75">
      <c r="A2" s="536" t="s">
        <v>0</v>
      </c>
      <c r="B2" s="537"/>
      <c r="C2" s="85" t="s">
        <v>156</v>
      </c>
      <c r="D2" s="85" t="s">
        <v>155</v>
      </c>
      <c r="E2" s="73" t="s">
        <v>157</v>
      </c>
      <c r="F2" s="73" t="s">
        <v>349</v>
      </c>
      <c r="G2" s="73" t="s">
        <v>156</v>
      </c>
      <c r="H2" s="73" t="s">
        <v>157</v>
      </c>
      <c r="I2" s="85" t="s">
        <v>155</v>
      </c>
      <c r="J2" s="73" t="s">
        <v>157</v>
      </c>
      <c r="K2" s="73" t="s">
        <v>507</v>
      </c>
      <c r="L2" s="73" t="s">
        <v>349</v>
      </c>
      <c r="M2" s="73" t="s">
        <v>157</v>
      </c>
      <c r="N2" s="85" t="s">
        <v>324</v>
      </c>
      <c r="O2" s="85" t="s">
        <v>324</v>
      </c>
    </row>
    <row r="3" spans="1:15" ht="21" customHeight="1" thickBot="1">
      <c r="A3" s="538"/>
      <c r="B3" s="539"/>
      <c r="C3" s="76" t="s">
        <v>111</v>
      </c>
      <c r="D3" s="76" t="s">
        <v>112</v>
      </c>
      <c r="E3" s="81" t="s">
        <v>350</v>
      </c>
      <c r="F3" s="76" t="s">
        <v>350</v>
      </c>
      <c r="G3" s="76" t="s">
        <v>350</v>
      </c>
      <c r="H3" s="76" t="s">
        <v>351</v>
      </c>
      <c r="I3" s="76" t="s">
        <v>112</v>
      </c>
      <c r="J3" s="81" t="s">
        <v>350</v>
      </c>
      <c r="K3" s="79" t="s">
        <v>351</v>
      </c>
      <c r="L3" s="79" t="s">
        <v>351</v>
      </c>
      <c r="M3" s="92" t="s">
        <v>352</v>
      </c>
      <c r="N3" s="92" t="s">
        <v>460</v>
      </c>
      <c r="O3" s="92" t="s">
        <v>506</v>
      </c>
    </row>
    <row r="4" spans="1:15" ht="16.5" thickBot="1">
      <c r="A4" s="203" t="s">
        <v>379</v>
      </c>
      <c r="B4" s="540" t="s">
        <v>380</v>
      </c>
      <c r="C4" s="541"/>
      <c r="D4" s="541"/>
      <c r="E4" s="541"/>
      <c r="F4" s="541"/>
      <c r="G4" s="541"/>
      <c r="H4" s="541"/>
      <c r="I4" s="541"/>
      <c r="J4" s="542"/>
      <c r="K4" s="424"/>
      <c r="L4" s="424"/>
      <c r="M4" s="424"/>
      <c r="N4" s="424"/>
      <c r="O4" s="134"/>
    </row>
    <row r="5" spans="1:15" ht="15.75">
      <c r="A5" s="202">
        <v>610</v>
      </c>
      <c r="B5" s="200" t="s">
        <v>1</v>
      </c>
      <c r="C5" s="54">
        <v>33975.61</v>
      </c>
      <c r="D5" s="201">
        <v>32884</v>
      </c>
      <c r="E5" s="54">
        <v>35000</v>
      </c>
      <c r="F5" s="54">
        <v>35000</v>
      </c>
      <c r="G5" s="86">
        <v>33088</v>
      </c>
      <c r="H5" s="86">
        <v>35000</v>
      </c>
      <c r="I5" s="86">
        <v>35500</v>
      </c>
      <c r="J5" s="491">
        <v>36000</v>
      </c>
      <c r="K5" s="186"/>
      <c r="L5" s="186"/>
      <c r="M5" s="186"/>
      <c r="N5" s="186"/>
      <c r="O5" s="486"/>
    </row>
    <row r="6" spans="1:15" ht="15.75">
      <c r="A6" s="15">
        <v>620</v>
      </c>
      <c r="B6" s="66" t="s">
        <v>2</v>
      </c>
      <c r="C6" s="50">
        <v>12779.72</v>
      </c>
      <c r="D6" s="50">
        <v>12825</v>
      </c>
      <c r="E6" s="50">
        <v>14500</v>
      </c>
      <c r="F6" s="50">
        <v>14500</v>
      </c>
      <c r="G6" s="56">
        <v>13602</v>
      </c>
      <c r="H6" s="56">
        <v>14500</v>
      </c>
      <c r="I6" s="56">
        <v>14520</v>
      </c>
      <c r="J6" s="38">
        <v>14550</v>
      </c>
      <c r="K6" s="166"/>
      <c r="L6" s="166"/>
      <c r="M6" s="166"/>
      <c r="N6" s="166"/>
      <c r="O6" s="487"/>
    </row>
    <row r="7" spans="1:16" ht="15.75">
      <c r="A7" s="15">
        <v>630</v>
      </c>
      <c r="B7" s="66" t="s">
        <v>103</v>
      </c>
      <c r="C7" s="50">
        <v>18156.04</v>
      </c>
      <c r="D7" s="50">
        <v>24895</v>
      </c>
      <c r="E7" s="50">
        <v>22000</v>
      </c>
      <c r="F7" s="50">
        <v>22000</v>
      </c>
      <c r="G7" s="56">
        <v>20416</v>
      </c>
      <c r="H7" s="56">
        <v>22000</v>
      </c>
      <c r="I7" s="56">
        <v>22000</v>
      </c>
      <c r="J7" s="38">
        <v>22000</v>
      </c>
      <c r="K7" s="166"/>
      <c r="L7" s="166"/>
      <c r="M7" s="166"/>
      <c r="N7" s="166"/>
      <c r="O7" s="487"/>
      <c r="P7" s="6"/>
    </row>
    <row r="8" spans="1:15" ht="16.5" thickBot="1">
      <c r="A8" s="15">
        <v>640</v>
      </c>
      <c r="B8" s="217" t="s">
        <v>104</v>
      </c>
      <c r="C8" s="131">
        <v>16340.85</v>
      </c>
      <c r="D8" s="51">
        <v>965</v>
      </c>
      <c r="E8" s="51">
        <v>1000</v>
      </c>
      <c r="F8" s="51">
        <v>1000</v>
      </c>
      <c r="G8" s="51"/>
      <c r="H8" s="51">
        <v>1000</v>
      </c>
      <c r="I8" s="51">
        <v>1000</v>
      </c>
      <c r="J8" s="41">
        <v>1000</v>
      </c>
      <c r="K8" s="68"/>
      <c r="L8" s="68"/>
      <c r="M8" s="68"/>
      <c r="N8" s="68"/>
      <c r="O8" s="490"/>
    </row>
    <row r="9" spans="1:16" ht="16.5" thickBot="1">
      <c r="A9" s="42"/>
      <c r="B9" s="218" t="s">
        <v>3</v>
      </c>
      <c r="C9" s="206">
        <f>C5+C6+C7+C8</f>
        <v>81252.22</v>
      </c>
      <c r="D9" s="211">
        <f aca="true" t="shared" si="0" ref="D9:J9">SUM(D5:D8)</f>
        <v>71569</v>
      </c>
      <c r="E9" s="211">
        <f t="shared" si="0"/>
        <v>72500</v>
      </c>
      <c r="F9" s="211">
        <f t="shared" si="0"/>
        <v>72500</v>
      </c>
      <c r="G9" s="211">
        <f>SUM(G5:G8)</f>
        <v>67106</v>
      </c>
      <c r="H9" s="211">
        <f t="shared" si="0"/>
        <v>72500</v>
      </c>
      <c r="I9" s="211">
        <f t="shared" si="0"/>
        <v>73020</v>
      </c>
      <c r="J9" s="211">
        <f t="shared" si="0"/>
        <v>73550</v>
      </c>
      <c r="K9" s="180"/>
      <c r="L9" s="180"/>
      <c r="M9" s="180"/>
      <c r="N9" s="180"/>
      <c r="O9" s="58"/>
      <c r="P9" s="6"/>
    </row>
    <row r="10" spans="1:16" ht="16.5" thickBot="1">
      <c r="A10" s="204" t="s">
        <v>374</v>
      </c>
      <c r="B10" s="540" t="s">
        <v>375</v>
      </c>
      <c r="C10" s="541"/>
      <c r="D10" s="541"/>
      <c r="E10" s="541"/>
      <c r="F10" s="541"/>
      <c r="G10" s="541"/>
      <c r="H10" s="541"/>
      <c r="I10" s="541"/>
      <c r="J10" s="542"/>
      <c r="K10" s="424"/>
      <c r="L10" s="424"/>
      <c r="M10" s="424"/>
      <c r="N10" s="424"/>
      <c r="O10" s="134"/>
      <c r="P10" s="6"/>
    </row>
    <row r="11" spans="1:15" ht="16.5" thickBot="1">
      <c r="A11" s="69">
        <v>640</v>
      </c>
      <c r="B11" s="219" t="s">
        <v>104</v>
      </c>
      <c r="C11" s="81">
        <v>732.47</v>
      </c>
      <c r="D11" s="81">
        <v>1577</v>
      </c>
      <c r="E11" s="81">
        <v>2130</v>
      </c>
      <c r="F11" s="81">
        <v>2000</v>
      </c>
      <c r="G11" s="81">
        <v>1611</v>
      </c>
      <c r="H11" s="81">
        <v>2130</v>
      </c>
      <c r="I11" s="81">
        <v>2000</v>
      </c>
      <c r="J11" s="81">
        <v>2000</v>
      </c>
      <c r="K11" s="459"/>
      <c r="L11" s="459"/>
      <c r="M11" s="424"/>
      <c r="N11" s="459"/>
      <c r="O11" s="134"/>
    </row>
    <row r="12" spans="1:15" ht="16.5" thickBot="1">
      <c r="A12" s="15"/>
      <c r="B12" s="218" t="s">
        <v>4</v>
      </c>
      <c r="C12" s="206">
        <f>C11</f>
        <v>732.47</v>
      </c>
      <c r="D12" s="211">
        <f>SUM(D11:D11)</f>
        <v>1577</v>
      </c>
      <c r="E12" s="211">
        <v>2130</v>
      </c>
      <c r="F12" s="211">
        <f>SUM(F11)</f>
        <v>2000</v>
      </c>
      <c r="G12" s="211">
        <f>SUM(G11)</f>
        <v>1611</v>
      </c>
      <c r="H12" s="211">
        <v>2130</v>
      </c>
      <c r="I12" s="211">
        <v>2000</v>
      </c>
      <c r="J12" s="211">
        <v>2000</v>
      </c>
      <c r="K12" s="459"/>
      <c r="L12" s="459"/>
      <c r="M12" s="424"/>
      <c r="N12" s="459"/>
      <c r="O12" s="134"/>
    </row>
    <row r="13" spans="1:15" ht="16.5" thickBot="1">
      <c r="A13" s="40"/>
      <c r="B13" s="240" t="s">
        <v>114</v>
      </c>
      <c r="C13" s="241">
        <f>C9+C12</f>
        <v>81984.69</v>
      </c>
      <c r="D13" s="241">
        <f>D9+D12</f>
        <v>73146</v>
      </c>
      <c r="E13" s="241">
        <f>E9+E12</f>
        <v>74630</v>
      </c>
      <c r="F13" s="241">
        <f>SUM(F9+F12)</f>
        <v>74500</v>
      </c>
      <c r="G13" s="241">
        <f>SUM(G9+G12)</f>
        <v>68717</v>
      </c>
      <c r="H13" s="241">
        <f>SUM(H9+H12)</f>
        <v>74630</v>
      </c>
      <c r="I13" s="241">
        <f>SUM(I9+I12)</f>
        <v>75020</v>
      </c>
      <c r="J13" s="241">
        <f>SUM(J9+J12)</f>
        <v>75550</v>
      </c>
      <c r="K13" s="478"/>
      <c r="L13" s="478"/>
      <c r="M13" s="3"/>
      <c r="N13" s="478"/>
      <c r="O13" s="474"/>
    </row>
    <row r="14" spans="1:15" ht="16.5" thickBot="1">
      <c r="A14" s="15"/>
      <c r="B14" s="245" t="s">
        <v>113</v>
      </c>
      <c r="C14" s="247"/>
      <c r="D14" s="246"/>
      <c r="E14" s="246"/>
      <c r="F14" s="246"/>
      <c r="G14" s="246"/>
      <c r="H14" s="246"/>
      <c r="I14" s="246"/>
      <c r="J14" s="246"/>
      <c r="K14" s="459"/>
      <c r="L14" s="459"/>
      <c r="M14" s="424"/>
      <c r="N14" s="459"/>
      <c r="O14" s="134"/>
    </row>
    <row r="15" spans="1:15" ht="13.5" thickBot="1">
      <c r="A15" s="68"/>
      <c r="B15" s="242" t="s">
        <v>376</v>
      </c>
      <c r="C15" s="244">
        <f>C13+C14</f>
        <v>81984.69</v>
      </c>
      <c r="D15" s="244">
        <f aca="true" t="shared" si="1" ref="D15:J15">D13+D14</f>
        <v>73146</v>
      </c>
      <c r="E15" s="244">
        <f t="shared" si="1"/>
        <v>74630</v>
      </c>
      <c r="F15" s="244">
        <f t="shared" si="1"/>
        <v>74500</v>
      </c>
      <c r="G15" s="244">
        <v>68717</v>
      </c>
      <c r="H15" s="244">
        <f t="shared" si="1"/>
        <v>74630</v>
      </c>
      <c r="I15" s="244">
        <f t="shared" si="1"/>
        <v>75020</v>
      </c>
      <c r="J15" s="244">
        <f t="shared" si="1"/>
        <v>75550</v>
      </c>
      <c r="K15" s="180"/>
      <c r="L15" s="180"/>
      <c r="M15" s="476"/>
      <c r="N15" s="180"/>
      <c r="O15" s="58"/>
    </row>
    <row r="16" spans="1:10" ht="13.5" thickBot="1">
      <c r="A16" s="3"/>
      <c r="B16" s="39"/>
      <c r="C16" s="72"/>
      <c r="D16" s="6"/>
      <c r="E16" s="8"/>
      <c r="F16" s="8"/>
      <c r="G16" s="8"/>
      <c r="H16" s="8"/>
      <c r="I16" s="8"/>
      <c r="J16" s="72"/>
    </row>
    <row r="17" spans="1:15" ht="16.5" customHeight="1">
      <c r="A17" s="543" t="s">
        <v>5</v>
      </c>
      <c r="B17" s="544"/>
      <c r="C17" s="85" t="s">
        <v>156</v>
      </c>
      <c r="D17" s="85" t="s">
        <v>155</v>
      </c>
      <c r="E17" s="73" t="s">
        <v>157</v>
      </c>
      <c r="F17" s="73" t="s">
        <v>349</v>
      </c>
      <c r="G17" s="73" t="s">
        <v>156</v>
      </c>
      <c r="H17" s="73" t="s">
        <v>157</v>
      </c>
      <c r="I17" s="85" t="s">
        <v>155</v>
      </c>
      <c r="J17" s="73" t="s">
        <v>157</v>
      </c>
      <c r="K17" s="73" t="s">
        <v>507</v>
      </c>
      <c r="L17" s="73" t="s">
        <v>349</v>
      </c>
      <c r="M17" s="73" t="s">
        <v>157</v>
      </c>
      <c r="N17" s="85" t="s">
        <v>324</v>
      </c>
      <c r="O17" s="85" t="s">
        <v>324</v>
      </c>
    </row>
    <row r="18" spans="1:17" ht="13.5" thickBot="1">
      <c r="A18" s="545"/>
      <c r="B18" s="546"/>
      <c r="C18" s="76" t="s">
        <v>111</v>
      </c>
      <c r="D18" s="76" t="s">
        <v>112</v>
      </c>
      <c r="E18" s="81" t="s">
        <v>350</v>
      </c>
      <c r="F18" s="76" t="s">
        <v>350</v>
      </c>
      <c r="G18" s="76" t="s">
        <v>350</v>
      </c>
      <c r="H18" s="76" t="s">
        <v>351</v>
      </c>
      <c r="I18" s="76" t="s">
        <v>112</v>
      </c>
      <c r="J18" s="81" t="s">
        <v>350</v>
      </c>
      <c r="K18" s="79" t="s">
        <v>351</v>
      </c>
      <c r="L18" s="92" t="s">
        <v>351</v>
      </c>
      <c r="M18" s="92" t="s">
        <v>352</v>
      </c>
      <c r="N18" s="92" t="s">
        <v>460</v>
      </c>
      <c r="O18" s="92" t="s">
        <v>506</v>
      </c>
      <c r="Q18" s="3"/>
    </row>
    <row r="19" spans="1:15" ht="15.75">
      <c r="A19" s="379">
        <v>620</v>
      </c>
      <c r="B19" s="381" t="s">
        <v>2</v>
      </c>
      <c r="C19" s="384"/>
      <c r="D19" s="384"/>
      <c r="E19" s="384"/>
      <c r="F19" s="384">
        <v>1000</v>
      </c>
      <c r="G19" s="384">
        <v>961</v>
      </c>
      <c r="H19" s="384">
        <v>300</v>
      </c>
      <c r="I19" s="384">
        <v>300</v>
      </c>
      <c r="J19" s="492">
        <v>300</v>
      </c>
      <c r="K19" s="186"/>
      <c r="L19" s="186"/>
      <c r="M19" s="186"/>
      <c r="N19" s="186"/>
      <c r="O19" s="486"/>
    </row>
    <row r="20" spans="1:15" ht="12.75">
      <c r="A20" s="380">
        <v>630</v>
      </c>
      <c r="B20" s="382" t="s">
        <v>103</v>
      </c>
      <c r="C20" s="385">
        <v>14698.71</v>
      </c>
      <c r="D20" s="385">
        <v>20816</v>
      </c>
      <c r="E20" s="385">
        <v>47500</v>
      </c>
      <c r="F20" s="385">
        <v>60000</v>
      </c>
      <c r="G20" s="385">
        <v>48983</v>
      </c>
      <c r="H20" s="385">
        <v>29500</v>
      </c>
      <c r="I20" s="385">
        <v>24000</v>
      </c>
      <c r="J20" s="493">
        <v>24000</v>
      </c>
      <c r="K20" s="166"/>
      <c r="L20" s="166"/>
      <c r="M20" s="166"/>
      <c r="N20" s="166"/>
      <c r="O20" s="487"/>
    </row>
    <row r="21" spans="1:15" ht="12.75">
      <c r="A21" s="380">
        <v>640</v>
      </c>
      <c r="B21" s="383" t="s">
        <v>104</v>
      </c>
      <c r="C21" s="385">
        <v>740</v>
      </c>
      <c r="D21" s="385">
        <v>740</v>
      </c>
      <c r="E21" s="385">
        <v>15000</v>
      </c>
      <c r="F21" s="385">
        <v>1800</v>
      </c>
      <c r="G21" s="385">
        <v>2240</v>
      </c>
      <c r="H21" s="385">
        <v>5000</v>
      </c>
      <c r="I21" s="385">
        <v>4015</v>
      </c>
      <c r="J21" s="493">
        <v>4016</v>
      </c>
      <c r="K21" s="166"/>
      <c r="L21" s="166"/>
      <c r="M21" s="166"/>
      <c r="N21" s="166"/>
      <c r="O21" s="487"/>
    </row>
    <row r="22" spans="1:15" ht="16.5" thickBot="1">
      <c r="A22" s="376"/>
      <c r="B22" s="374" t="s">
        <v>115</v>
      </c>
      <c r="C22" s="375">
        <f>C20+C21</f>
        <v>15438.71</v>
      </c>
      <c r="D22" s="375">
        <f>D20+D21</f>
        <v>21556</v>
      </c>
      <c r="E22" s="375">
        <f>E20+E21</f>
        <v>62500</v>
      </c>
      <c r="F22" s="375">
        <f>SUM(F19:F21)</f>
        <v>62800</v>
      </c>
      <c r="G22" s="375">
        <f>SUM(G19:G21)</f>
        <v>52184</v>
      </c>
      <c r="H22" s="375">
        <f>H19+H20+H21</f>
        <v>34800</v>
      </c>
      <c r="I22" s="375">
        <f>SUM(I19:I21)</f>
        <v>28315</v>
      </c>
      <c r="J22" s="494">
        <f>SUM(J19:J21)</f>
        <v>28316</v>
      </c>
      <c r="K22" s="68"/>
      <c r="L22" s="68"/>
      <c r="M22" s="495"/>
      <c r="N22" s="68"/>
      <c r="O22" s="490"/>
    </row>
    <row r="23" spans="1:15" ht="16.5" thickBot="1">
      <c r="A23" s="377"/>
      <c r="B23" s="284" t="s">
        <v>116</v>
      </c>
      <c r="C23" s="285"/>
      <c r="D23" s="285">
        <v>40685</v>
      </c>
      <c r="E23" s="285"/>
      <c r="F23" s="285"/>
      <c r="G23" s="285"/>
      <c r="H23" s="285"/>
      <c r="I23" s="285"/>
      <c r="J23" s="286"/>
      <c r="K23" s="180"/>
      <c r="L23" s="475"/>
      <c r="M23" s="180"/>
      <c r="N23" s="180"/>
      <c r="O23" s="58"/>
    </row>
    <row r="24" spans="1:15" ht="27.75" customHeight="1" thickBot="1">
      <c r="A24" s="378"/>
      <c r="B24" s="250" t="s">
        <v>6</v>
      </c>
      <c r="C24" s="243">
        <f>C22+C23</f>
        <v>15438.71</v>
      </c>
      <c r="D24" s="243">
        <f>D22+D23</f>
        <v>62241</v>
      </c>
      <c r="E24" s="243">
        <f>E22+E23</f>
        <v>62500</v>
      </c>
      <c r="F24" s="243">
        <f>F22+F23</f>
        <v>62800</v>
      </c>
      <c r="G24" s="243">
        <v>52184</v>
      </c>
      <c r="H24" s="243">
        <f>H22+H23</f>
        <v>34800</v>
      </c>
      <c r="I24" s="243">
        <f>SUM(I22:I23)</f>
        <v>28315</v>
      </c>
      <c r="J24" s="243">
        <f>SUM(J22:J23)</f>
        <v>28316</v>
      </c>
      <c r="K24" s="424"/>
      <c r="L24" s="477"/>
      <c r="M24" s="459"/>
      <c r="N24" s="459"/>
      <c r="O24" s="134"/>
    </row>
    <row r="25" spans="1:14" ht="117.75" customHeight="1" thickBot="1">
      <c r="A25" s="3"/>
      <c r="B25" s="3"/>
      <c r="C25" s="78"/>
      <c r="D25" s="6"/>
      <c r="E25" s="78"/>
      <c r="F25" s="78"/>
      <c r="G25" s="78"/>
      <c r="H25" s="78"/>
      <c r="I25" s="78"/>
      <c r="J25" s="6"/>
      <c r="K25" s="2"/>
      <c r="N25" s="424"/>
    </row>
    <row r="26" spans="1:15" ht="16.5" customHeight="1">
      <c r="A26" s="543" t="s">
        <v>7</v>
      </c>
      <c r="B26" s="544"/>
      <c r="C26" s="85" t="s">
        <v>156</v>
      </c>
      <c r="D26" s="85" t="s">
        <v>155</v>
      </c>
      <c r="E26" s="73" t="s">
        <v>157</v>
      </c>
      <c r="F26" s="73" t="s">
        <v>349</v>
      </c>
      <c r="G26" s="73" t="s">
        <v>156</v>
      </c>
      <c r="H26" s="73" t="s">
        <v>157</v>
      </c>
      <c r="I26" s="85" t="s">
        <v>155</v>
      </c>
      <c r="J26" s="73" t="s">
        <v>157</v>
      </c>
      <c r="K26" s="73" t="s">
        <v>507</v>
      </c>
      <c r="L26" s="73" t="s">
        <v>349</v>
      </c>
      <c r="M26" s="73" t="s">
        <v>157</v>
      </c>
      <c r="N26" s="76" t="s">
        <v>324</v>
      </c>
      <c r="O26" s="85" t="s">
        <v>324</v>
      </c>
    </row>
    <row r="27" spans="1:15" ht="13.5" thickBot="1">
      <c r="A27" s="553"/>
      <c r="B27" s="554"/>
      <c r="C27" s="92" t="s">
        <v>111</v>
      </c>
      <c r="D27" s="76" t="s">
        <v>112</v>
      </c>
      <c r="E27" s="81" t="s">
        <v>350</v>
      </c>
      <c r="F27" s="76" t="s">
        <v>350</v>
      </c>
      <c r="G27" s="76" t="s">
        <v>350</v>
      </c>
      <c r="H27" s="76" t="s">
        <v>351</v>
      </c>
      <c r="I27" s="76" t="s">
        <v>112</v>
      </c>
      <c r="J27" s="81" t="s">
        <v>350</v>
      </c>
      <c r="K27" s="79" t="s">
        <v>351</v>
      </c>
      <c r="L27" s="92" t="s">
        <v>351</v>
      </c>
      <c r="M27" s="92" t="s">
        <v>352</v>
      </c>
      <c r="N27" s="92" t="s">
        <v>460</v>
      </c>
      <c r="O27" s="92" t="s">
        <v>506</v>
      </c>
    </row>
    <row r="28" spans="1:15" ht="16.5" thickBot="1">
      <c r="A28" s="207" t="s">
        <v>382</v>
      </c>
      <c r="B28" s="540" t="s">
        <v>381</v>
      </c>
      <c r="C28" s="541"/>
      <c r="D28" s="541"/>
      <c r="E28" s="541"/>
      <c r="F28" s="541"/>
      <c r="G28" s="541"/>
      <c r="H28" s="541"/>
      <c r="I28" s="541"/>
      <c r="J28" s="542"/>
      <c r="K28" s="424"/>
      <c r="L28" s="424"/>
      <c r="M28" s="424"/>
      <c r="N28" s="424"/>
      <c r="O28" s="134"/>
    </row>
    <row r="29" spans="1:15" ht="15.75">
      <c r="A29" s="87">
        <v>620</v>
      </c>
      <c r="B29" s="200" t="s">
        <v>2</v>
      </c>
      <c r="C29" s="49"/>
      <c r="D29" s="57">
        <v>343</v>
      </c>
      <c r="E29" s="49">
        <v>13900</v>
      </c>
      <c r="F29" s="57">
        <v>7000</v>
      </c>
      <c r="G29" s="57">
        <v>4897</v>
      </c>
      <c r="H29" s="57">
        <v>700</v>
      </c>
      <c r="I29" s="57">
        <v>700</v>
      </c>
      <c r="J29" s="37">
        <v>700</v>
      </c>
      <c r="K29" s="186"/>
      <c r="L29" s="186"/>
      <c r="M29" s="186"/>
      <c r="N29" s="186"/>
      <c r="O29" s="484"/>
    </row>
    <row r="30" spans="1:15" ht="15.75">
      <c r="A30" s="15">
        <v>630</v>
      </c>
      <c r="B30" s="30" t="s">
        <v>103</v>
      </c>
      <c r="C30" s="50">
        <v>2018.81</v>
      </c>
      <c r="D30" s="50">
        <v>83729</v>
      </c>
      <c r="E30" s="50">
        <v>92200</v>
      </c>
      <c r="F30" s="50">
        <v>53700</v>
      </c>
      <c r="G30" s="50">
        <v>49738</v>
      </c>
      <c r="H30" s="50">
        <v>14000</v>
      </c>
      <c r="I30" s="50">
        <v>5000</v>
      </c>
      <c r="J30" s="480">
        <v>5000</v>
      </c>
      <c r="K30" s="166"/>
      <c r="L30" s="166"/>
      <c r="M30" s="166"/>
      <c r="N30" s="166"/>
      <c r="O30" s="396"/>
    </row>
    <row r="31" spans="1:15" ht="15.75">
      <c r="A31" s="69">
        <v>642</v>
      </c>
      <c r="B31" s="30" t="s">
        <v>445</v>
      </c>
      <c r="C31" s="50"/>
      <c r="D31" s="50"/>
      <c r="E31" s="50"/>
      <c r="F31" s="50"/>
      <c r="G31" s="50">
        <v>1600</v>
      </c>
      <c r="H31" s="50">
        <v>2000</v>
      </c>
      <c r="I31" s="50">
        <v>2000</v>
      </c>
      <c r="J31" s="480">
        <v>2000</v>
      </c>
      <c r="K31" s="166"/>
      <c r="L31" s="166"/>
      <c r="M31" s="166"/>
      <c r="N31" s="166"/>
      <c r="O31" s="396"/>
    </row>
    <row r="32" spans="1:15" ht="16.5" thickBot="1">
      <c r="A32" s="40"/>
      <c r="B32" s="391" t="s">
        <v>10</v>
      </c>
      <c r="C32" s="393">
        <f>C29+C30</f>
        <v>2018.81</v>
      </c>
      <c r="D32" s="392">
        <f>D29+D30</f>
        <v>84072</v>
      </c>
      <c r="E32" s="392">
        <f>E29+E30</f>
        <v>106100</v>
      </c>
      <c r="F32" s="392">
        <f>SUM(F29:F30)</f>
        <v>60700</v>
      </c>
      <c r="G32" s="392">
        <f>SUM(G29:G31)</f>
        <v>56235</v>
      </c>
      <c r="H32" s="392">
        <f>H29+H30+H31</f>
        <v>16700</v>
      </c>
      <c r="I32" s="393">
        <f>SUM(I29:I31)</f>
        <v>7700</v>
      </c>
      <c r="J32" s="488">
        <f>SUM(J29:J31)</f>
        <v>7700</v>
      </c>
      <c r="K32" s="68"/>
      <c r="L32" s="68"/>
      <c r="M32" s="68"/>
      <c r="N32" s="68"/>
      <c r="O32" s="485"/>
    </row>
    <row r="33" spans="1:18" ht="15.75" customHeight="1" thickBot="1">
      <c r="A33" s="209" t="s">
        <v>383</v>
      </c>
      <c r="B33" s="540" t="s">
        <v>384</v>
      </c>
      <c r="C33" s="541"/>
      <c r="D33" s="541"/>
      <c r="E33" s="541"/>
      <c r="F33" s="541"/>
      <c r="G33" s="541"/>
      <c r="H33" s="541"/>
      <c r="I33" s="541"/>
      <c r="J33" s="542"/>
      <c r="K33" s="424"/>
      <c r="L33" s="424"/>
      <c r="M33" s="424"/>
      <c r="N33" s="424"/>
      <c r="O33" s="134"/>
      <c r="R33" s="3"/>
    </row>
    <row r="34" spans="1:15" ht="16.5" thickBot="1">
      <c r="A34" s="69">
        <v>640</v>
      </c>
      <c r="B34" s="4" t="s">
        <v>104</v>
      </c>
      <c r="C34" s="212">
        <v>6771.44</v>
      </c>
      <c r="D34" s="81">
        <v>6936</v>
      </c>
      <c r="E34" s="81">
        <v>6700</v>
      </c>
      <c r="F34" s="81">
        <v>6900</v>
      </c>
      <c r="G34" s="81">
        <v>6906</v>
      </c>
      <c r="H34" s="81">
        <v>7100</v>
      </c>
      <c r="I34" s="81">
        <v>7150</v>
      </c>
      <c r="J34" s="78">
        <v>7200</v>
      </c>
      <c r="K34" s="459"/>
      <c r="L34" s="459"/>
      <c r="M34" s="459"/>
      <c r="N34" s="459"/>
      <c r="O34" s="134"/>
    </row>
    <row r="35" spans="1:15" ht="16.5" thickBot="1">
      <c r="A35" s="40"/>
      <c r="B35" s="207" t="s">
        <v>11</v>
      </c>
      <c r="C35" s="205">
        <f>C34</f>
        <v>6771.44</v>
      </c>
      <c r="D35" s="211">
        <f>D34</f>
        <v>6936</v>
      </c>
      <c r="E35" s="211">
        <f>E34</f>
        <v>6700</v>
      </c>
      <c r="F35" s="211">
        <f>F34</f>
        <v>6900</v>
      </c>
      <c r="G35" s="211">
        <v>6906</v>
      </c>
      <c r="H35" s="211">
        <f>H34</f>
        <v>7100</v>
      </c>
      <c r="I35" s="211">
        <f>SUM(I34)</f>
        <v>7150</v>
      </c>
      <c r="J35" s="489">
        <f>SUM(J34)</f>
        <v>7200</v>
      </c>
      <c r="K35" s="475"/>
      <c r="L35" s="459"/>
      <c r="M35" s="180"/>
      <c r="N35" s="180"/>
      <c r="O35" s="58"/>
    </row>
    <row r="36" spans="1:15" ht="16.5" thickBot="1">
      <c r="A36" s="203" t="s">
        <v>385</v>
      </c>
      <c r="B36" s="540" t="s">
        <v>386</v>
      </c>
      <c r="C36" s="541"/>
      <c r="D36" s="541"/>
      <c r="E36" s="541"/>
      <c r="F36" s="541"/>
      <c r="G36" s="541"/>
      <c r="H36" s="541"/>
      <c r="I36" s="541"/>
      <c r="J36" s="542"/>
      <c r="K36" s="424"/>
      <c r="L36" s="424"/>
      <c r="M36" s="424"/>
      <c r="N36" s="424"/>
      <c r="O36" s="134"/>
    </row>
    <row r="37" spans="1:15" ht="15.75">
      <c r="A37" s="69">
        <v>610</v>
      </c>
      <c r="B37" s="83" t="s">
        <v>12</v>
      </c>
      <c r="C37" s="84">
        <v>1596</v>
      </c>
      <c r="D37" s="54">
        <v>1596</v>
      </c>
      <c r="E37" s="54">
        <v>1630</v>
      </c>
      <c r="F37" s="54">
        <v>1630</v>
      </c>
      <c r="G37" s="54">
        <v>1596</v>
      </c>
      <c r="H37" s="54">
        <v>1650</v>
      </c>
      <c r="I37" s="54">
        <v>1670</v>
      </c>
      <c r="J37" s="479">
        <v>1690</v>
      </c>
      <c r="K37" s="186"/>
      <c r="L37" s="186"/>
      <c r="M37" s="186"/>
      <c r="N37" s="186"/>
      <c r="O37" s="486"/>
    </row>
    <row r="38" spans="1:15" ht="15.75">
      <c r="A38" s="15">
        <v>620</v>
      </c>
      <c r="B38" s="16" t="s">
        <v>2</v>
      </c>
      <c r="C38" s="74">
        <v>557.64</v>
      </c>
      <c r="D38" s="50">
        <v>558</v>
      </c>
      <c r="E38" s="50">
        <v>570</v>
      </c>
      <c r="F38" s="50">
        <v>570</v>
      </c>
      <c r="G38" s="50">
        <v>558</v>
      </c>
      <c r="H38" s="50">
        <v>580</v>
      </c>
      <c r="I38" s="50">
        <v>580</v>
      </c>
      <c r="J38" s="480">
        <v>580</v>
      </c>
      <c r="K38" s="166"/>
      <c r="L38" s="166"/>
      <c r="M38" s="166"/>
      <c r="N38" s="166"/>
      <c r="O38" s="487"/>
    </row>
    <row r="39" spans="1:15" ht="16.5" thickBot="1">
      <c r="A39" s="15">
        <v>630</v>
      </c>
      <c r="B39" s="82" t="s">
        <v>103</v>
      </c>
      <c r="C39" s="210">
        <v>630.51</v>
      </c>
      <c r="D39" s="51">
        <v>634</v>
      </c>
      <c r="E39" s="51">
        <v>600</v>
      </c>
      <c r="F39" s="51">
        <v>617</v>
      </c>
      <c r="G39" s="51">
        <v>664</v>
      </c>
      <c r="H39" s="51">
        <v>620</v>
      </c>
      <c r="I39" s="51">
        <v>620</v>
      </c>
      <c r="J39" s="41">
        <v>620</v>
      </c>
      <c r="K39" s="68"/>
      <c r="L39" s="68"/>
      <c r="M39" s="68"/>
      <c r="N39" s="68"/>
      <c r="O39" s="490"/>
    </row>
    <row r="40" spans="1:15" ht="16.5" thickBot="1">
      <c r="A40" s="40"/>
      <c r="B40" s="207" t="s">
        <v>13</v>
      </c>
      <c r="C40" s="205">
        <f>C37+C38+C39</f>
        <v>2784.1499999999996</v>
      </c>
      <c r="D40" s="205">
        <f>D37+D38+D39</f>
        <v>2788</v>
      </c>
      <c r="E40" s="205">
        <f>E37+E38+E39</f>
        <v>2800</v>
      </c>
      <c r="F40" s="205">
        <f>F37+F38+F39</f>
        <v>2817</v>
      </c>
      <c r="G40" s="205">
        <f>SUM(G37:G39)</f>
        <v>2818</v>
      </c>
      <c r="H40" s="205">
        <f>H37+H38+H39</f>
        <v>2850</v>
      </c>
      <c r="I40" s="211">
        <f>SUM(I37:I39)</f>
        <v>2870</v>
      </c>
      <c r="J40" s="211">
        <f>SUM(J37:J39)</f>
        <v>2890</v>
      </c>
      <c r="K40" s="475"/>
      <c r="L40" s="180"/>
      <c r="M40" s="476"/>
      <c r="N40" s="180"/>
      <c r="O40" s="58"/>
    </row>
    <row r="41" spans="1:15" ht="16.5" thickBot="1">
      <c r="A41" s="203" t="s">
        <v>387</v>
      </c>
      <c r="B41" s="540" t="s">
        <v>388</v>
      </c>
      <c r="C41" s="541"/>
      <c r="D41" s="541"/>
      <c r="E41" s="541"/>
      <c r="F41" s="541"/>
      <c r="G41" s="541"/>
      <c r="H41" s="541"/>
      <c r="I41" s="541"/>
      <c r="J41" s="542"/>
      <c r="K41" s="424"/>
      <c r="L41" s="424"/>
      <c r="M41" s="424"/>
      <c r="N41" s="424"/>
      <c r="O41" s="134"/>
    </row>
    <row r="42" spans="1:15" ht="15.75">
      <c r="A42" s="69">
        <v>610</v>
      </c>
      <c r="B42" s="83" t="s">
        <v>12</v>
      </c>
      <c r="C42" s="84">
        <v>396</v>
      </c>
      <c r="D42" s="54">
        <v>396</v>
      </c>
      <c r="E42" s="54">
        <v>420</v>
      </c>
      <c r="F42" s="54">
        <v>420</v>
      </c>
      <c r="G42" s="54">
        <v>396</v>
      </c>
      <c r="H42" s="54">
        <v>420</v>
      </c>
      <c r="I42" s="54">
        <v>420</v>
      </c>
      <c r="J42" s="479">
        <v>420</v>
      </c>
      <c r="K42" s="186"/>
      <c r="L42" s="186"/>
      <c r="M42" s="186"/>
      <c r="N42" s="186"/>
      <c r="O42" s="486"/>
    </row>
    <row r="43" spans="1:15" ht="15.75">
      <c r="A43" s="15">
        <v>620</v>
      </c>
      <c r="B43" s="16" t="s">
        <v>2</v>
      </c>
      <c r="C43" s="74">
        <v>138.24</v>
      </c>
      <c r="D43" s="50">
        <v>138</v>
      </c>
      <c r="E43" s="50">
        <v>150</v>
      </c>
      <c r="F43" s="50">
        <v>150</v>
      </c>
      <c r="G43" s="50">
        <v>138</v>
      </c>
      <c r="H43" s="50">
        <v>150</v>
      </c>
      <c r="I43" s="50">
        <v>150</v>
      </c>
      <c r="J43" s="480">
        <v>150</v>
      </c>
      <c r="K43" s="166"/>
      <c r="L43" s="166"/>
      <c r="M43" s="166"/>
      <c r="N43" s="166"/>
      <c r="O43" s="487"/>
    </row>
    <row r="44" spans="1:15" ht="16.5" thickBot="1">
      <c r="A44" s="15">
        <v>630</v>
      </c>
      <c r="B44" s="82" t="s">
        <v>103</v>
      </c>
      <c r="C44" s="210">
        <v>104.97</v>
      </c>
      <c r="D44" s="51">
        <v>123</v>
      </c>
      <c r="E44" s="51">
        <v>90</v>
      </c>
      <c r="F44" s="51">
        <v>95</v>
      </c>
      <c r="G44" s="51">
        <v>131</v>
      </c>
      <c r="H44" s="51">
        <v>100</v>
      </c>
      <c r="I44" s="51">
        <v>100</v>
      </c>
      <c r="J44" s="41">
        <v>100</v>
      </c>
      <c r="K44" s="68"/>
      <c r="L44" s="68"/>
      <c r="M44" s="68"/>
      <c r="N44" s="68"/>
      <c r="O44" s="490"/>
    </row>
    <row r="45" spans="1:15" ht="16.5" thickBot="1">
      <c r="A45" s="15"/>
      <c r="B45" s="207" t="s">
        <v>102</v>
      </c>
      <c r="C45" s="205">
        <f aca="true" t="shared" si="2" ref="C45:J45">C42+C43+C44</f>
        <v>639.21</v>
      </c>
      <c r="D45" s="205">
        <f t="shared" si="2"/>
        <v>657</v>
      </c>
      <c r="E45" s="205">
        <f t="shared" si="2"/>
        <v>660</v>
      </c>
      <c r="F45" s="205">
        <f t="shared" si="2"/>
        <v>665</v>
      </c>
      <c r="G45" s="205">
        <f>SUM(G42:G44)</f>
        <v>665</v>
      </c>
      <c r="H45" s="205">
        <f t="shared" si="2"/>
        <v>670</v>
      </c>
      <c r="I45" s="205">
        <f t="shared" si="2"/>
        <v>670</v>
      </c>
      <c r="J45" s="205">
        <f t="shared" si="2"/>
        <v>670</v>
      </c>
      <c r="K45" s="475"/>
      <c r="L45" s="475"/>
      <c r="M45" s="475"/>
      <c r="N45" s="475"/>
      <c r="O45" s="459"/>
    </row>
    <row r="46" spans="1:15" ht="16.5" thickBot="1">
      <c r="A46" s="40"/>
      <c r="B46" s="240" t="s">
        <v>117</v>
      </c>
      <c r="C46" s="252">
        <f>C32+C35+C40+C45</f>
        <v>12213.61</v>
      </c>
      <c r="D46" s="252">
        <f>D32+D35+D40+D45</f>
        <v>94453</v>
      </c>
      <c r="E46" s="252">
        <f>E32+E35+E40+E45</f>
        <v>116260</v>
      </c>
      <c r="F46" s="252">
        <f>F32+F35+F40+F45</f>
        <v>71082</v>
      </c>
      <c r="G46" s="252">
        <f>SUM(G32+G35+G40+G45)</f>
        <v>66624</v>
      </c>
      <c r="H46" s="252">
        <f>H32+H35+H40+H45</f>
        <v>27320</v>
      </c>
      <c r="I46" s="253">
        <f>SUM(I32+I35+I40+I45)</f>
        <v>18390</v>
      </c>
      <c r="J46" s="481">
        <f>SUM(J32+J35+J40+J45)</f>
        <v>18460</v>
      </c>
      <c r="K46" s="475"/>
      <c r="L46" s="475"/>
      <c r="M46" s="475"/>
      <c r="N46" s="475"/>
      <c r="O46" s="180"/>
    </row>
    <row r="47" spans="1:15" ht="16.5" thickBot="1">
      <c r="A47" s="40"/>
      <c r="B47" s="245" t="s">
        <v>118</v>
      </c>
      <c r="C47" s="255"/>
      <c r="D47" s="256">
        <v>105893</v>
      </c>
      <c r="E47" s="256">
        <v>95000</v>
      </c>
      <c r="F47" s="256">
        <v>157796</v>
      </c>
      <c r="G47" s="256">
        <v>159319</v>
      </c>
      <c r="H47" s="256">
        <v>30000</v>
      </c>
      <c r="I47" s="256">
        <v>20000</v>
      </c>
      <c r="J47" s="482">
        <v>20000</v>
      </c>
      <c r="K47" s="475"/>
      <c r="L47" s="475"/>
      <c r="M47" s="475"/>
      <c r="N47" s="475"/>
      <c r="O47" s="180"/>
    </row>
    <row r="48" spans="1:15" ht="16.5" thickBot="1">
      <c r="A48" s="22"/>
      <c r="B48" s="257" t="s">
        <v>9</v>
      </c>
      <c r="C48" s="258">
        <f>C46+C47</f>
        <v>12213.61</v>
      </c>
      <c r="D48" s="258">
        <f>D46+D47</f>
        <v>200346</v>
      </c>
      <c r="E48" s="258">
        <f>E46+E47</f>
        <v>211260</v>
      </c>
      <c r="F48" s="258">
        <f>F46+F47</f>
        <v>228878</v>
      </c>
      <c r="G48" s="258">
        <f>SUM(G46:G47)</f>
        <v>225943</v>
      </c>
      <c r="H48" s="258">
        <f>H46+H47</f>
        <v>57320</v>
      </c>
      <c r="I48" s="259">
        <f>SUM(I46:I47)</f>
        <v>38390</v>
      </c>
      <c r="J48" s="483">
        <f>SUM(J46:J47)</f>
        <v>38460</v>
      </c>
      <c r="K48" s="475"/>
      <c r="L48" s="475"/>
      <c r="M48" s="475"/>
      <c r="N48" s="475"/>
      <c r="O48" s="180"/>
    </row>
    <row r="49" spans="1:10" ht="126.75" customHeight="1" thickBot="1">
      <c r="A49" s="11"/>
      <c r="B49" s="12"/>
      <c r="C49" s="72"/>
      <c r="E49" s="72"/>
      <c r="F49" s="72"/>
      <c r="G49" s="72"/>
      <c r="H49" s="72"/>
      <c r="I49" s="72"/>
      <c r="J49" s="72"/>
    </row>
    <row r="50" spans="1:15" ht="16.5" customHeight="1">
      <c r="A50" s="543" t="s">
        <v>14</v>
      </c>
      <c r="B50" s="544"/>
      <c r="C50" s="85" t="s">
        <v>156</v>
      </c>
      <c r="D50" s="85" t="s">
        <v>155</v>
      </c>
      <c r="E50" s="73" t="s">
        <v>157</v>
      </c>
      <c r="F50" s="73" t="s">
        <v>349</v>
      </c>
      <c r="G50" s="73" t="s">
        <v>156</v>
      </c>
      <c r="H50" s="73" t="s">
        <v>157</v>
      </c>
      <c r="I50" s="85" t="s">
        <v>155</v>
      </c>
      <c r="J50" s="73" t="s">
        <v>157</v>
      </c>
      <c r="K50" s="73" t="s">
        <v>507</v>
      </c>
      <c r="L50" s="73" t="s">
        <v>349</v>
      </c>
      <c r="M50" s="73" t="s">
        <v>157</v>
      </c>
      <c r="N50" s="85" t="s">
        <v>324</v>
      </c>
      <c r="O50" s="85" t="s">
        <v>324</v>
      </c>
    </row>
    <row r="51" spans="1:15" ht="13.5" thickBot="1">
      <c r="A51" s="553"/>
      <c r="B51" s="554"/>
      <c r="C51" s="92" t="s">
        <v>111</v>
      </c>
      <c r="D51" s="76" t="s">
        <v>112</v>
      </c>
      <c r="E51" s="81" t="s">
        <v>350</v>
      </c>
      <c r="F51" s="76" t="s">
        <v>350</v>
      </c>
      <c r="G51" s="76" t="s">
        <v>350</v>
      </c>
      <c r="H51" s="76" t="s">
        <v>351</v>
      </c>
      <c r="I51" s="76" t="s">
        <v>112</v>
      </c>
      <c r="J51" s="81" t="s">
        <v>350</v>
      </c>
      <c r="K51" s="79" t="s">
        <v>351</v>
      </c>
      <c r="L51" s="92" t="s">
        <v>351</v>
      </c>
      <c r="M51" s="92" t="s">
        <v>352</v>
      </c>
      <c r="N51" s="92" t="s">
        <v>460</v>
      </c>
      <c r="O51" s="92" t="s">
        <v>506</v>
      </c>
    </row>
    <row r="52" spans="1:15" ht="16.5" thickBot="1">
      <c r="A52" s="209" t="s">
        <v>389</v>
      </c>
      <c r="B52" s="540" t="s">
        <v>390</v>
      </c>
      <c r="C52" s="541"/>
      <c r="D52" s="541"/>
      <c r="E52" s="541"/>
      <c r="F52" s="541"/>
      <c r="G52" s="541"/>
      <c r="H52" s="541"/>
      <c r="I52" s="541"/>
      <c r="J52" s="542"/>
      <c r="K52" s="424"/>
      <c r="L52" s="424"/>
      <c r="M52" s="424"/>
      <c r="N52" s="424"/>
      <c r="O52" s="134"/>
    </row>
    <row r="53" spans="1:15" ht="15.75">
      <c r="A53" s="21">
        <v>610</v>
      </c>
      <c r="B53" s="65" t="s">
        <v>16</v>
      </c>
      <c r="C53" s="57"/>
      <c r="D53" s="49">
        <v>906</v>
      </c>
      <c r="E53" s="49">
        <v>3000</v>
      </c>
      <c r="F53" s="57">
        <v>3000</v>
      </c>
      <c r="G53" s="57">
        <v>2827</v>
      </c>
      <c r="H53" s="57">
        <v>3000</v>
      </c>
      <c r="I53" s="57">
        <v>3000</v>
      </c>
      <c r="J53" s="57">
        <v>3000</v>
      </c>
      <c r="K53" s="186"/>
      <c r="L53" s="186"/>
      <c r="M53" s="186"/>
      <c r="N53" s="186"/>
      <c r="O53" s="486"/>
    </row>
    <row r="54" spans="1:15" ht="15.75">
      <c r="A54" s="15">
        <v>620</v>
      </c>
      <c r="B54" s="64" t="s">
        <v>2</v>
      </c>
      <c r="C54" s="56"/>
      <c r="D54" s="50">
        <v>317</v>
      </c>
      <c r="E54" s="50">
        <v>1050</v>
      </c>
      <c r="F54" s="56">
        <v>1000</v>
      </c>
      <c r="G54" s="56">
        <v>980</v>
      </c>
      <c r="H54" s="56">
        <v>1050</v>
      </c>
      <c r="I54" s="56">
        <v>1050</v>
      </c>
      <c r="J54" s="56">
        <v>1050</v>
      </c>
      <c r="K54" s="166"/>
      <c r="L54" s="166"/>
      <c r="M54" s="166"/>
      <c r="N54" s="166"/>
      <c r="O54" s="487"/>
    </row>
    <row r="55" spans="1:15" ht="16.5" thickBot="1">
      <c r="A55" s="15">
        <v>630</v>
      </c>
      <c r="B55" s="215" t="s">
        <v>103</v>
      </c>
      <c r="C55" s="131">
        <v>75651.38</v>
      </c>
      <c r="D55" s="518">
        <v>87050</v>
      </c>
      <c r="E55" s="51">
        <v>109000</v>
      </c>
      <c r="F55" s="131">
        <v>100000</v>
      </c>
      <c r="G55" s="131">
        <v>82461</v>
      </c>
      <c r="H55" s="131">
        <v>127000</v>
      </c>
      <c r="I55" s="131">
        <v>100000</v>
      </c>
      <c r="J55" s="131">
        <v>100000</v>
      </c>
      <c r="K55" s="68"/>
      <c r="L55" s="68"/>
      <c r="M55" s="68"/>
      <c r="N55" s="68"/>
      <c r="O55" s="490"/>
    </row>
    <row r="56" spans="1:15" ht="16.5" thickBot="1">
      <c r="A56" s="40"/>
      <c r="B56" s="207" t="s">
        <v>17</v>
      </c>
      <c r="C56" s="206">
        <f>C53+C54+C55</f>
        <v>75651.38</v>
      </c>
      <c r="D56" s="206">
        <f>D53+D54+D55</f>
        <v>88273</v>
      </c>
      <c r="E56" s="206">
        <f>E53+E54+E55</f>
        <v>113050</v>
      </c>
      <c r="F56" s="206">
        <f>F53+F54+F55</f>
        <v>104000</v>
      </c>
      <c r="G56" s="206">
        <f>SUM(G53:G55)</f>
        <v>86268</v>
      </c>
      <c r="H56" s="206">
        <f>H53+H54+H55</f>
        <v>131050</v>
      </c>
      <c r="I56" s="206">
        <f>SUM(I53:I55)</f>
        <v>104050</v>
      </c>
      <c r="J56" s="206">
        <f>SUM(J53:J55)</f>
        <v>104050</v>
      </c>
      <c r="K56" s="68"/>
      <c r="L56" s="68"/>
      <c r="M56" s="68"/>
      <c r="N56" s="68"/>
      <c r="O56" s="134"/>
    </row>
    <row r="57" spans="1:16" ht="16.5" thickBot="1">
      <c r="A57" s="203" t="s">
        <v>391</v>
      </c>
      <c r="B57" s="540" t="s">
        <v>392</v>
      </c>
      <c r="C57" s="541"/>
      <c r="D57" s="541"/>
      <c r="E57" s="541"/>
      <c r="F57" s="541"/>
      <c r="G57" s="541"/>
      <c r="H57" s="541"/>
      <c r="I57" s="541"/>
      <c r="J57" s="542"/>
      <c r="P57" s="33"/>
    </row>
    <row r="58" spans="1:15" ht="15.75">
      <c r="A58" s="69">
        <v>610</v>
      </c>
      <c r="B58" s="70" t="s">
        <v>16</v>
      </c>
      <c r="C58" s="54">
        <v>7431.18</v>
      </c>
      <c r="D58" s="54">
        <v>7809</v>
      </c>
      <c r="E58" s="54">
        <v>8500</v>
      </c>
      <c r="F58" s="86">
        <v>8500</v>
      </c>
      <c r="G58" s="86">
        <v>6507</v>
      </c>
      <c r="H58" s="86">
        <v>19000</v>
      </c>
      <c r="I58" s="86">
        <v>19000</v>
      </c>
      <c r="J58" s="491">
        <v>19000</v>
      </c>
      <c r="K58" s="186"/>
      <c r="L58" s="186"/>
      <c r="M58" s="186"/>
      <c r="N58" s="486"/>
      <c r="O58" s="486"/>
    </row>
    <row r="59" spans="1:15" ht="15.75">
      <c r="A59" s="15">
        <v>620</v>
      </c>
      <c r="B59" s="64" t="s">
        <v>2</v>
      </c>
      <c r="C59" s="50">
        <v>2224.99</v>
      </c>
      <c r="D59" s="50">
        <v>2340</v>
      </c>
      <c r="E59" s="50">
        <v>2970</v>
      </c>
      <c r="F59" s="56">
        <v>2970</v>
      </c>
      <c r="G59" s="56">
        <v>2472</v>
      </c>
      <c r="H59" s="56">
        <v>7000</v>
      </c>
      <c r="I59" s="56">
        <v>7000</v>
      </c>
      <c r="J59" s="38">
        <v>7000</v>
      </c>
      <c r="K59" s="166"/>
      <c r="L59" s="166"/>
      <c r="M59" s="166"/>
      <c r="N59" s="487"/>
      <c r="O59" s="487"/>
    </row>
    <row r="60" spans="1:15" ht="15.75">
      <c r="A60" s="15">
        <v>630</v>
      </c>
      <c r="B60" s="64" t="s">
        <v>103</v>
      </c>
      <c r="C60" s="50">
        <v>62857.98</v>
      </c>
      <c r="D60" s="50">
        <v>89018</v>
      </c>
      <c r="E60" s="56">
        <v>81000</v>
      </c>
      <c r="F60" s="56">
        <v>121500</v>
      </c>
      <c r="G60" s="56">
        <v>83093</v>
      </c>
      <c r="H60" s="56">
        <v>98000</v>
      </c>
      <c r="I60" s="56">
        <v>98000</v>
      </c>
      <c r="J60" s="38">
        <v>98000</v>
      </c>
      <c r="K60" s="166"/>
      <c r="L60" s="166"/>
      <c r="M60" s="166"/>
      <c r="N60" s="487"/>
      <c r="O60" s="487"/>
    </row>
    <row r="61" spans="1:15" ht="16.5" thickBot="1">
      <c r="A61" s="15">
        <v>640</v>
      </c>
      <c r="B61" s="221" t="s">
        <v>104</v>
      </c>
      <c r="C61" s="131"/>
      <c r="D61" s="51"/>
      <c r="E61" s="131">
        <v>30</v>
      </c>
      <c r="F61" s="131">
        <v>200</v>
      </c>
      <c r="G61" s="131">
        <v>198</v>
      </c>
      <c r="H61" s="131">
        <v>100</v>
      </c>
      <c r="I61" s="131">
        <v>100</v>
      </c>
      <c r="J61" s="214">
        <v>100</v>
      </c>
      <c r="K61" s="68"/>
      <c r="L61" s="68"/>
      <c r="M61" s="68"/>
      <c r="N61" s="490"/>
      <c r="O61" s="490"/>
    </row>
    <row r="62" spans="1:15" ht="16.5" thickBot="1">
      <c r="A62" s="40"/>
      <c r="B62" s="207" t="s">
        <v>18</v>
      </c>
      <c r="C62" s="211">
        <f>C58+C59+C60+C61</f>
        <v>72514.15000000001</v>
      </c>
      <c r="D62" s="211">
        <f>D58+D59+D60+D61</f>
        <v>99167</v>
      </c>
      <c r="E62" s="211">
        <f>E58+E59+E60+E61</f>
        <v>92500</v>
      </c>
      <c r="F62" s="211">
        <f>F58+F59+F60+F61</f>
        <v>133170</v>
      </c>
      <c r="G62" s="211">
        <f>SUM(G58:G61)</f>
        <v>92270</v>
      </c>
      <c r="H62" s="211">
        <f>H58+H59+H60+H61</f>
        <v>124100</v>
      </c>
      <c r="I62" s="211">
        <f>SUM(I58:I61)</f>
        <v>124100</v>
      </c>
      <c r="J62" s="211">
        <f>SUM(J58:J61)</f>
        <v>124100</v>
      </c>
      <c r="K62" s="477"/>
      <c r="L62" s="459"/>
      <c r="M62" s="459"/>
      <c r="N62" s="134"/>
      <c r="O62" s="134"/>
    </row>
    <row r="63" spans="1:16" ht="16.5" thickBot="1">
      <c r="A63" s="203" t="s">
        <v>393</v>
      </c>
      <c r="B63" s="540" t="s">
        <v>251</v>
      </c>
      <c r="C63" s="541"/>
      <c r="D63" s="541"/>
      <c r="E63" s="541"/>
      <c r="F63" s="541"/>
      <c r="G63" s="541"/>
      <c r="H63" s="541"/>
      <c r="I63" s="541"/>
      <c r="J63" s="542"/>
      <c r="P63" s="33"/>
    </row>
    <row r="64" spans="1:15" ht="16.5" thickBot="1">
      <c r="A64" s="35">
        <v>630</v>
      </c>
      <c r="B64" s="223" t="s">
        <v>103</v>
      </c>
      <c r="C64" s="76"/>
      <c r="D64" s="81">
        <v>0</v>
      </c>
      <c r="E64" s="76">
        <v>1000</v>
      </c>
      <c r="F64" s="76">
        <v>1000</v>
      </c>
      <c r="G64" s="76"/>
      <c r="H64" s="76">
        <v>1000</v>
      </c>
      <c r="I64" s="76">
        <v>1000</v>
      </c>
      <c r="J64" s="78">
        <v>1000</v>
      </c>
      <c r="K64" s="179"/>
      <c r="L64" s="179"/>
      <c r="M64" s="179"/>
      <c r="N64" s="179"/>
      <c r="O64" s="61"/>
    </row>
    <row r="65" spans="1:15" ht="16.5" thickBot="1">
      <c r="A65" s="26"/>
      <c r="B65" s="207" t="s">
        <v>19</v>
      </c>
      <c r="C65" s="224">
        <f>C64</f>
        <v>0</v>
      </c>
      <c r="D65" s="224">
        <f>D64</f>
        <v>0</v>
      </c>
      <c r="E65" s="224">
        <f>E64</f>
        <v>1000</v>
      </c>
      <c r="F65" s="224">
        <f>F64</f>
        <v>1000</v>
      </c>
      <c r="G65" s="224"/>
      <c r="H65" s="224">
        <f>H64</f>
        <v>1000</v>
      </c>
      <c r="I65" s="224">
        <f>SUM(I64)</f>
        <v>1000</v>
      </c>
      <c r="J65" s="496">
        <f>SUM(J64)</f>
        <v>1000</v>
      </c>
      <c r="K65" s="459"/>
      <c r="L65" s="459"/>
      <c r="M65" s="459"/>
      <c r="N65" s="459"/>
      <c r="O65" s="134"/>
    </row>
    <row r="66" spans="1:15" ht="16.5" thickBot="1">
      <c r="A66" s="43"/>
      <c r="B66" s="297" t="s">
        <v>119</v>
      </c>
      <c r="C66" s="298">
        <f>C56+C62+C65</f>
        <v>148165.53000000003</v>
      </c>
      <c r="D66" s="298">
        <f>D56+D62+D65</f>
        <v>187440</v>
      </c>
      <c r="E66" s="298">
        <f>E56+E62+E65</f>
        <v>206550</v>
      </c>
      <c r="F66" s="298">
        <f>F56+F62+F65</f>
        <v>238170</v>
      </c>
      <c r="G66" s="298">
        <f>SUM(G56+G62)</f>
        <v>178538</v>
      </c>
      <c r="H66" s="298">
        <f>H56+H62+H65</f>
        <v>256150</v>
      </c>
      <c r="I66" s="298">
        <f>SUM(I56+I62+I65)</f>
        <v>229150</v>
      </c>
      <c r="J66" s="497">
        <f>SUM(I66)</f>
        <v>229150</v>
      </c>
      <c r="K66" s="179"/>
      <c r="L66" s="179"/>
      <c r="M66" s="179"/>
      <c r="N66" s="179"/>
      <c r="O66" s="61"/>
    </row>
    <row r="67" spans="1:15" ht="16.5" thickBot="1">
      <c r="A67" s="43"/>
      <c r="B67" s="284" t="s">
        <v>120</v>
      </c>
      <c r="C67" s="425">
        <v>18700</v>
      </c>
      <c r="D67" s="425">
        <v>68698</v>
      </c>
      <c r="E67" s="425">
        <v>602776</v>
      </c>
      <c r="F67" s="425">
        <v>670542</v>
      </c>
      <c r="G67" s="425">
        <v>607436</v>
      </c>
      <c r="H67" s="425">
        <v>100500</v>
      </c>
      <c r="I67" s="425">
        <v>100000</v>
      </c>
      <c r="J67" s="498">
        <v>0</v>
      </c>
      <c r="K67" s="459"/>
      <c r="L67" s="459"/>
      <c r="M67" s="459"/>
      <c r="N67" s="459"/>
      <c r="O67" s="134"/>
    </row>
    <row r="68" spans="1:15" ht="16.5" thickBot="1">
      <c r="A68" s="403"/>
      <c r="B68" s="457" t="s">
        <v>15</v>
      </c>
      <c r="C68" s="458">
        <f>C66+C67</f>
        <v>166865.53000000003</v>
      </c>
      <c r="D68" s="458">
        <f>D66+D67</f>
        <v>256138</v>
      </c>
      <c r="E68" s="458">
        <f>E66+E67</f>
        <v>809326</v>
      </c>
      <c r="F68" s="499">
        <f>F66+F67</f>
        <v>908712</v>
      </c>
      <c r="G68" s="517">
        <f>SUM(G66:G67)</f>
        <v>785974</v>
      </c>
      <c r="H68" s="516">
        <f>H66+H67</f>
        <v>356650</v>
      </c>
      <c r="I68" s="458">
        <f>SUM(I66:I67)</f>
        <v>329150</v>
      </c>
      <c r="J68" s="499">
        <f>SUM(J66:J67)</f>
        <v>229150</v>
      </c>
      <c r="K68" s="180"/>
      <c r="L68" s="180"/>
      <c r="M68" s="180"/>
      <c r="N68" s="180"/>
      <c r="O68" s="58"/>
    </row>
    <row r="69" spans="3:10" ht="78" customHeight="1" thickBot="1">
      <c r="C69" s="96"/>
      <c r="E69" s="72"/>
      <c r="F69" s="72"/>
      <c r="G69" s="72"/>
      <c r="H69" s="72"/>
      <c r="I69" s="72"/>
      <c r="J69" s="72"/>
    </row>
    <row r="70" spans="1:15" ht="15.75" customHeight="1">
      <c r="A70" s="543" t="s">
        <v>20</v>
      </c>
      <c r="B70" s="544"/>
      <c r="C70" s="85" t="s">
        <v>156</v>
      </c>
      <c r="D70" s="85" t="s">
        <v>155</v>
      </c>
      <c r="E70" s="73" t="s">
        <v>157</v>
      </c>
      <c r="F70" s="73" t="s">
        <v>349</v>
      </c>
      <c r="G70" s="73" t="s">
        <v>156</v>
      </c>
      <c r="H70" s="73" t="s">
        <v>157</v>
      </c>
      <c r="I70" s="85" t="s">
        <v>155</v>
      </c>
      <c r="J70" s="73" t="s">
        <v>157</v>
      </c>
      <c r="K70" s="73" t="s">
        <v>507</v>
      </c>
      <c r="L70" s="73" t="s">
        <v>349</v>
      </c>
      <c r="M70" s="73" t="s">
        <v>157</v>
      </c>
      <c r="N70" s="85" t="s">
        <v>324</v>
      </c>
      <c r="O70" s="85" t="s">
        <v>324</v>
      </c>
    </row>
    <row r="71" spans="1:15" ht="13.5" thickBot="1">
      <c r="A71" s="545"/>
      <c r="B71" s="546"/>
      <c r="C71" s="76" t="s">
        <v>111</v>
      </c>
      <c r="D71" s="76" t="s">
        <v>112</v>
      </c>
      <c r="E71" s="81" t="s">
        <v>350</v>
      </c>
      <c r="F71" s="76" t="s">
        <v>350</v>
      </c>
      <c r="G71" s="76" t="s">
        <v>350</v>
      </c>
      <c r="H71" s="76" t="s">
        <v>351</v>
      </c>
      <c r="I71" s="76" t="s">
        <v>112</v>
      </c>
      <c r="J71" s="81" t="s">
        <v>350</v>
      </c>
      <c r="K71" s="79" t="s">
        <v>351</v>
      </c>
      <c r="L71" s="92" t="s">
        <v>351</v>
      </c>
      <c r="M71" s="92" t="s">
        <v>352</v>
      </c>
      <c r="N71" s="92" t="s">
        <v>460</v>
      </c>
      <c r="O71" s="92" t="s">
        <v>506</v>
      </c>
    </row>
    <row r="72" spans="1:15" ht="16.5" thickBot="1">
      <c r="A72" s="395">
        <v>630</v>
      </c>
      <c r="B72" s="226" t="s">
        <v>103</v>
      </c>
      <c r="C72" s="85">
        <v>8525.66</v>
      </c>
      <c r="D72" s="85">
        <v>15996</v>
      </c>
      <c r="E72" s="85">
        <v>22000</v>
      </c>
      <c r="F72" s="85">
        <v>20000</v>
      </c>
      <c r="G72" s="85">
        <v>8005</v>
      </c>
      <c r="H72" s="85">
        <v>25000</v>
      </c>
      <c r="I72" s="85">
        <v>20000</v>
      </c>
      <c r="J72" s="85">
        <v>20000</v>
      </c>
      <c r="K72" s="179"/>
      <c r="L72" s="179"/>
      <c r="M72" s="179"/>
      <c r="N72" s="179"/>
      <c r="O72" s="61"/>
    </row>
    <row r="73" spans="1:15" ht="16.5" thickBot="1">
      <c r="A73" s="395">
        <v>620</v>
      </c>
      <c r="B73" s="226" t="s">
        <v>509</v>
      </c>
      <c r="C73" s="85"/>
      <c r="D73" s="85"/>
      <c r="E73" s="85"/>
      <c r="F73" s="85"/>
      <c r="G73" s="85">
        <v>209</v>
      </c>
      <c r="H73" s="85"/>
      <c r="I73" s="85"/>
      <c r="J73" s="85"/>
      <c r="K73" s="459"/>
      <c r="L73" s="459"/>
      <c r="M73" s="459"/>
      <c r="N73" s="459"/>
      <c r="O73" s="134"/>
    </row>
    <row r="74" spans="1:15" ht="15.75">
      <c r="A74" s="21"/>
      <c r="B74" s="421" t="s">
        <v>122</v>
      </c>
      <c r="C74" s="405">
        <f>C72</f>
        <v>8525.66</v>
      </c>
      <c r="D74" s="408">
        <f>D72</f>
        <v>15996</v>
      </c>
      <c r="E74" s="408">
        <f>E72</f>
        <v>22000</v>
      </c>
      <c r="F74" s="408">
        <f>F72</f>
        <v>20000</v>
      </c>
      <c r="G74" s="408">
        <f>SUM(G72:G73)</f>
        <v>8214</v>
      </c>
      <c r="H74" s="408">
        <f>H72</f>
        <v>25000</v>
      </c>
      <c r="I74" s="408">
        <f>SUM(I72)</f>
        <v>20000</v>
      </c>
      <c r="J74" s="408">
        <f>SUM(J72)</f>
        <v>20000</v>
      </c>
      <c r="K74" s="186"/>
      <c r="L74" s="186"/>
      <c r="M74" s="186"/>
      <c r="N74" s="186"/>
      <c r="O74" s="486"/>
    </row>
    <row r="75" spans="1:15" ht="16.5" thickBot="1">
      <c r="A75" s="15"/>
      <c r="B75" s="422" t="s">
        <v>121</v>
      </c>
      <c r="C75" s="406">
        <v>120290.03</v>
      </c>
      <c r="D75" s="409">
        <v>323276</v>
      </c>
      <c r="E75" s="409">
        <v>286000</v>
      </c>
      <c r="F75" s="409">
        <v>264637</v>
      </c>
      <c r="G75" s="409">
        <v>166365</v>
      </c>
      <c r="H75" s="409">
        <v>778000</v>
      </c>
      <c r="I75" s="409">
        <v>290000</v>
      </c>
      <c r="J75" s="409">
        <v>130000</v>
      </c>
      <c r="K75" s="500"/>
      <c r="L75" s="500"/>
      <c r="M75" s="500"/>
      <c r="N75" s="500"/>
      <c r="O75" s="501"/>
    </row>
    <row r="76" spans="1:15" ht="16.5" thickBot="1">
      <c r="A76" s="22"/>
      <c r="B76" s="423" t="s">
        <v>21</v>
      </c>
      <c r="C76" s="407">
        <f>C74+C75</f>
        <v>128815.69</v>
      </c>
      <c r="D76" s="410">
        <f>D74+D75</f>
        <v>339272</v>
      </c>
      <c r="E76" s="410">
        <f>E74+E75</f>
        <v>308000</v>
      </c>
      <c r="F76" s="410">
        <f>F74+F75</f>
        <v>284637</v>
      </c>
      <c r="G76" s="410">
        <f>SUM(G74:G75)</f>
        <v>174579</v>
      </c>
      <c r="H76" s="410">
        <f>H74+H75</f>
        <v>803000</v>
      </c>
      <c r="I76" s="410">
        <f>SUM(I74:I75)</f>
        <v>310000</v>
      </c>
      <c r="J76" s="410">
        <f>SUM(J74:J75)</f>
        <v>150000</v>
      </c>
      <c r="K76" s="459"/>
      <c r="L76" s="459"/>
      <c r="M76" s="459"/>
      <c r="N76" s="459"/>
      <c r="O76" s="134"/>
    </row>
    <row r="77" spans="1:10" ht="62.25" customHeight="1" thickBot="1">
      <c r="A77" s="424"/>
      <c r="B77" s="424"/>
      <c r="C77" s="72"/>
      <c r="D77" s="191"/>
      <c r="E77" s="72"/>
      <c r="F77" s="72"/>
      <c r="G77" s="72"/>
      <c r="H77" s="72"/>
      <c r="I77" s="72"/>
      <c r="J77" s="72"/>
    </row>
    <row r="78" spans="1:15" ht="15.75" customHeight="1">
      <c r="A78" s="536" t="s">
        <v>110</v>
      </c>
      <c r="B78" s="537"/>
      <c r="C78" s="85" t="s">
        <v>156</v>
      </c>
      <c r="D78" s="85" t="s">
        <v>155</v>
      </c>
      <c r="E78" s="73" t="s">
        <v>157</v>
      </c>
      <c r="F78" s="73" t="s">
        <v>349</v>
      </c>
      <c r="G78" s="73" t="s">
        <v>156</v>
      </c>
      <c r="H78" s="73" t="s">
        <v>157</v>
      </c>
      <c r="I78" s="85" t="s">
        <v>155</v>
      </c>
      <c r="J78" s="73" t="s">
        <v>157</v>
      </c>
      <c r="K78" s="73" t="s">
        <v>507</v>
      </c>
      <c r="L78" s="73" t="s">
        <v>349</v>
      </c>
      <c r="M78" s="73" t="s">
        <v>157</v>
      </c>
      <c r="N78" s="85" t="s">
        <v>324</v>
      </c>
      <c r="O78" s="85" t="s">
        <v>324</v>
      </c>
    </row>
    <row r="79" spans="1:15" ht="16.5" customHeight="1" thickBot="1">
      <c r="A79" s="538"/>
      <c r="B79" s="539"/>
      <c r="C79" s="92" t="s">
        <v>111</v>
      </c>
      <c r="D79" s="76" t="s">
        <v>112</v>
      </c>
      <c r="E79" s="81" t="s">
        <v>350</v>
      </c>
      <c r="F79" s="76" t="s">
        <v>350</v>
      </c>
      <c r="G79" s="76" t="s">
        <v>350</v>
      </c>
      <c r="H79" s="76" t="s">
        <v>351</v>
      </c>
      <c r="I79" s="76" t="s">
        <v>112</v>
      </c>
      <c r="J79" s="81" t="s">
        <v>350</v>
      </c>
      <c r="K79" s="79" t="s">
        <v>351</v>
      </c>
      <c r="L79" s="92" t="s">
        <v>351</v>
      </c>
      <c r="M79" s="92" t="s">
        <v>352</v>
      </c>
      <c r="N79" s="92" t="s">
        <v>460</v>
      </c>
      <c r="O79" s="92" t="s">
        <v>506</v>
      </c>
    </row>
    <row r="80" spans="1:15" ht="16.5" thickBot="1">
      <c r="A80" s="469" t="s">
        <v>356</v>
      </c>
      <c r="B80" s="540" t="s">
        <v>510</v>
      </c>
      <c r="C80" s="541"/>
      <c r="D80" s="541"/>
      <c r="E80" s="541"/>
      <c r="F80" s="541"/>
      <c r="G80" s="541"/>
      <c r="H80" s="541"/>
      <c r="I80" s="541"/>
      <c r="J80" s="542"/>
      <c r="O80" s="61"/>
    </row>
    <row r="81" spans="1:15" ht="16.5" thickBot="1">
      <c r="A81" s="470">
        <v>620</v>
      </c>
      <c r="B81" s="512" t="s">
        <v>2</v>
      </c>
      <c r="C81" s="472"/>
      <c r="D81" s="472"/>
      <c r="E81" s="472"/>
      <c r="F81" s="472"/>
      <c r="G81" s="513">
        <v>392</v>
      </c>
      <c r="H81" s="473"/>
      <c r="I81" s="467"/>
      <c r="J81" s="468"/>
      <c r="K81" s="459"/>
      <c r="L81" s="459"/>
      <c r="M81" s="459"/>
      <c r="N81" s="459"/>
      <c r="O81" s="134"/>
    </row>
    <row r="82" spans="1:15" ht="16.5" thickBot="1">
      <c r="A82" s="471">
        <v>630</v>
      </c>
      <c r="B82" s="512" t="s">
        <v>103</v>
      </c>
      <c r="C82" s="472"/>
      <c r="D82" s="472"/>
      <c r="E82" s="472"/>
      <c r="F82" s="472"/>
      <c r="G82" s="513">
        <v>2007</v>
      </c>
      <c r="H82" s="473"/>
      <c r="I82" s="467"/>
      <c r="J82" s="468"/>
      <c r="K82" s="180"/>
      <c r="L82" s="180"/>
      <c r="M82" s="180"/>
      <c r="N82" s="180"/>
      <c r="O82" s="58"/>
    </row>
    <row r="83" spans="1:15" ht="15.75">
      <c r="A83" s="400"/>
      <c r="B83" s="29" t="s">
        <v>511</v>
      </c>
      <c r="C83" s="373"/>
      <c r="D83" s="373"/>
      <c r="E83" s="373"/>
      <c r="F83" s="373"/>
      <c r="G83" s="373"/>
      <c r="H83" s="387"/>
      <c r="I83" s="373"/>
      <c r="J83" s="386"/>
      <c r="K83" s="186"/>
      <c r="L83" s="186"/>
      <c r="M83" s="186"/>
      <c r="N83" s="186"/>
      <c r="O83" s="486"/>
    </row>
    <row r="84" spans="1:15" ht="15.75">
      <c r="A84" s="87">
        <v>620</v>
      </c>
      <c r="B84" s="36" t="s">
        <v>2</v>
      </c>
      <c r="C84" s="86"/>
      <c r="D84" s="86">
        <v>31</v>
      </c>
      <c r="E84" s="86"/>
      <c r="F84" s="86">
        <v>800</v>
      </c>
      <c r="G84" s="86">
        <v>359</v>
      </c>
      <c r="H84" s="86"/>
      <c r="I84" s="86"/>
      <c r="J84" s="86"/>
      <c r="K84" s="166"/>
      <c r="L84" s="166"/>
      <c r="M84" s="166"/>
      <c r="N84" s="166"/>
      <c r="O84" s="487"/>
    </row>
    <row r="85" spans="1:15" ht="15.75">
      <c r="A85" s="15">
        <v>630</v>
      </c>
      <c r="B85" s="64" t="s">
        <v>103</v>
      </c>
      <c r="C85" s="56">
        <v>11393.77</v>
      </c>
      <c r="D85" s="50">
        <v>16502</v>
      </c>
      <c r="E85" s="50">
        <v>1975</v>
      </c>
      <c r="F85" s="56">
        <v>6000</v>
      </c>
      <c r="G85" s="56">
        <v>3809</v>
      </c>
      <c r="H85" s="56">
        <v>1975</v>
      </c>
      <c r="I85" s="56">
        <v>2000</v>
      </c>
      <c r="J85" s="56">
        <v>2000</v>
      </c>
      <c r="K85" s="279"/>
      <c r="L85" s="279"/>
      <c r="M85" s="279"/>
      <c r="N85" s="279"/>
      <c r="O85" s="280"/>
    </row>
    <row r="86" spans="1:15" ht="16.5" thickBot="1">
      <c r="A86" s="15">
        <v>640</v>
      </c>
      <c r="B86" s="221" t="s">
        <v>104</v>
      </c>
      <c r="C86" s="131">
        <v>1202.16</v>
      </c>
      <c r="D86" s="51"/>
      <c r="E86" s="51"/>
      <c r="F86" s="131"/>
      <c r="G86" s="131"/>
      <c r="H86" s="131"/>
      <c r="I86" s="131"/>
      <c r="J86" s="131"/>
      <c r="K86" s="500"/>
      <c r="L86" s="500"/>
      <c r="M86" s="500"/>
      <c r="N86" s="500"/>
      <c r="O86" s="501"/>
    </row>
    <row r="87" spans="1:15" ht="16.5" thickBot="1">
      <c r="A87" s="15"/>
      <c r="B87" s="207" t="s">
        <v>461</v>
      </c>
      <c r="C87" s="211">
        <f>C84+C85</f>
        <v>11393.77</v>
      </c>
      <c r="D87" s="211">
        <f>D84+D85</f>
        <v>16533</v>
      </c>
      <c r="E87" s="211">
        <f>E84+E85</f>
        <v>1975</v>
      </c>
      <c r="F87" s="211">
        <f>SUM(F84:F86)</f>
        <v>6800</v>
      </c>
      <c r="G87" s="211">
        <f>SUM(G81:G86)</f>
        <v>6567</v>
      </c>
      <c r="H87" s="211">
        <v>1975</v>
      </c>
      <c r="I87" s="211">
        <f>SUM(I85:I86)</f>
        <v>2000</v>
      </c>
      <c r="J87" s="211">
        <f>SUM(J85:J86)</f>
        <v>2000</v>
      </c>
      <c r="K87" s="459"/>
      <c r="L87" s="459"/>
      <c r="M87" s="459"/>
      <c r="N87" s="459"/>
      <c r="O87" s="134"/>
    </row>
    <row r="88" spans="1:15" ht="16.5" thickBot="1">
      <c r="A88" s="338" t="s">
        <v>462</v>
      </c>
      <c r="B88" s="207" t="s">
        <v>463</v>
      </c>
      <c r="C88" s="211"/>
      <c r="D88" s="211"/>
      <c r="E88" s="211"/>
      <c r="F88" s="211"/>
      <c r="G88" s="211"/>
      <c r="H88" s="211"/>
      <c r="I88" s="211"/>
      <c r="J88" s="211"/>
      <c r="K88" s="478"/>
      <c r="L88" s="478"/>
      <c r="M88" s="478"/>
      <c r="N88" s="478"/>
      <c r="O88" s="474"/>
    </row>
    <row r="89" spans="1:15" ht="16.5" thickBot="1">
      <c r="A89" s="15">
        <v>640</v>
      </c>
      <c r="B89" s="231" t="s">
        <v>104</v>
      </c>
      <c r="C89" s="211"/>
      <c r="D89" s="211"/>
      <c r="E89" s="211"/>
      <c r="F89" s="339">
        <v>300</v>
      </c>
      <c r="G89" s="339">
        <v>225</v>
      </c>
      <c r="H89" s="339">
        <v>300</v>
      </c>
      <c r="I89" s="211">
        <v>300</v>
      </c>
      <c r="J89" s="211">
        <v>300</v>
      </c>
      <c r="K89" s="459"/>
      <c r="L89" s="459"/>
      <c r="M89" s="459"/>
      <c r="N89" s="459"/>
      <c r="O89" s="134"/>
    </row>
    <row r="90" spans="1:15" ht="16.5" thickBot="1">
      <c r="A90" s="40"/>
      <c r="B90" s="240" t="s">
        <v>124</v>
      </c>
      <c r="C90" s="253">
        <f>C87</f>
        <v>11393.77</v>
      </c>
      <c r="D90" s="253">
        <f>D87</f>
        <v>16533</v>
      </c>
      <c r="E90" s="253">
        <f>E87</f>
        <v>1975</v>
      </c>
      <c r="F90" s="253">
        <f>F87+F89</f>
        <v>7100</v>
      </c>
      <c r="G90" s="253">
        <f>SUM(G87:G89)</f>
        <v>6792</v>
      </c>
      <c r="H90" s="253">
        <f>SUM(H87:H89)</f>
        <v>2275</v>
      </c>
      <c r="I90" s="253">
        <f>SUM(I87:I89)</f>
        <v>2300</v>
      </c>
      <c r="J90" s="253">
        <f>SUM(J87:J89)</f>
        <v>2300</v>
      </c>
      <c r="K90" s="478"/>
      <c r="L90" s="478"/>
      <c r="M90" s="478"/>
      <c r="N90" s="478"/>
      <c r="O90" s="474"/>
    </row>
    <row r="91" spans="1:15" ht="16.5" thickBot="1">
      <c r="A91" s="40"/>
      <c r="B91" s="284" t="s">
        <v>123</v>
      </c>
      <c r="C91" s="426">
        <v>466912.39</v>
      </c>
      <c r="D91" s="425">
        <v>37060</v>
      </c>
      <c r="E91" s="425">
        <v>445000</v>
      </c>
      <c r="F91" s="426">
        <v>939249</v>
      </c>
      <c r="G91" s="426">
        <v>929231</v>
      </c>
      <c r="H91" s="426">
        <v>15000</v>
      </c>
      <c r="I91" s="426">
        <v>0</v>
      </c>
      <c r="J91" s="426">
        <v>0</v>
      </c>
      <c r="K91" s="179"/>
      <c r="L91" s="179"/>
      <c r="M91" s="179"/>
      <c r="N91" s="179"/>
      <c r="O91" s="61"/>
    </row>
    <row r="92" spans="1:15" ht="16.5" thickBot="1">
      <c r="A92" s="459"/>
      <c r="B92" s="250" t="s">
        <v>23</v>
      </c>
      <c r="C92" s="244">
        <f>C90+C91</f>
        <v>478306.16000000003</v>
      </c>
      <c r="D92" s="244">
        <f>D90+D91</f>
        <v>53593</v>
      </c>
      <c r="E92" s="244">
        <f>E90+E91</f>
        <v>446975</v>
      </c>
      <c r="F92" s="244">
        <f>F90+F91</f>
        <v>946349</v>
      </c>
      <c r="G92" s="244">
        <f>SUM(G90:G91)</f>
        <v>936023</v>
      </c>
      <c r="H92" s="244">
        <f>H90+H91</f>
        <v>17275</v>
      </c>
      <c r="I92" s="244">
        <f>SUM(I90:I91)</f>
        <v>2300</v>
      </c>
      <c r="J92" s="244">
        <f>SUM(J90:J91)</f>
        <v>2300</v>
      </c>
      <c r="K92" s="459"/>
      <c r="L92" s="459"/>
      <c r="M92" s="459"/>
      <c r="N92" s="459"/>
      <c r="O92" s="134"/>
    </row>
    <row r="93" spans="1:10" ht="18.75" customHeight="1" thickBot="1">
      <c r="A93" s="3"/>
      <c r="B93" s="3"/>
      <c r="C93" s="78"/>
      <c r="E93" s="78"/>
      <c r="F93" s="78"/>
      <c r="G93" s="78"/>
      <c r="H93" s="78"/>
      <c r="I93" s="78"/>
      <c r="J93" s="6"/>
    </row>
    <row r="94" spans="1:15" ht="15.75" customHeight="1">
      <c r="A94" s="543" t="s">
        <v>24</v>
      </c>
      <c r="B94" s="544"/>
      <c r="C94" s="85" t="s">
        <v>156</v>
      </c>
      <c r="D94" s="85" t="s">
        <v>155</v>
      </c>
      <c r="E94" s="73" t="s">
        <v>157</v>
      </c>
      <c r="F94" s="73" t="s">
        <v>349</v>
      </c>
      <c r="G94" s="73" t="s">
        <v>156</v>
      </c>
      <c r="H94" s="73" t="s">
        <v>157</v>
      </c>
      <c r="I94" s="85" t="s">
        <v>155</v>
      </c>
      <c r="J94" s="73" t="s">
        <v>157</v>
      </c>
      <c r="K94" s="73" t="s">
        <v>507</v>
      </c>
      <c r="L94" s="73" t="s">
        <v>349</v>
      </c>
      <c r="M94" s="73" t="s">
        <v>157</v>
      </c>
      <c r="N94" s="85" t="s">
        <v>324</v>
      </c>
      <c r="O94" s="85" t="s">
        <v>324</v>
      </c>
    </row>
    <row r="95" spans="1:15" ht="13.5" thickBot="1">
      <c r="A95" s="553"/>
      <c r="B95" s="554"/>
      <c r="C95" s="92" t="s">
        <v>111</v>
      </c>
      <c r="D95" s="76" t="s">
        <v>112</v>
      </c>
      <c r="E95" s="81" t="s">
        <v>350</v>
      </c>
      <c r="F95" s="76" t="s">
        <v>350</v>
      </c>
      <c r="G95" s="76" t="s">
        <v>350</v>
      </c>
      <c r="H95" s="76" t="s">
        <v>351</v>
      </c>
      <c r="I95" s="76" t="s">
        <v>112</v>
      </c>
      <c r="J95" s="81" t="s">
        <v>350</v>
      </c>
      <c r="K95" s="79" t="s">
        <v>351</v>
      </c>
      <c r="L95" s="92" t="s">
        <v>351</v>
      </c>
      <c r="M95" s="92" t="s">
        <v>352</v>
      </c>
      <c r="N95" s="92" t="s">
        <v>460</v>
      </c>
      <c r="O95" s="92" t="s">
        <v>506</v>
      </c>
    </row>
    <row r="96" spans="1:15" ht="16.5" thickBot="1">
      <c r="A96" s="204" t="s">
        <v>395</v>
      </c>
      <c r="B96" s="540" t="s">
        <v>394</v>
      </c>
      <c r="C96" s="541"/>
      <c r="D96" s="541"/>
      <c r="E96" s="541"/>
      <c r="F96" s="541"/>
      <c r="G96" s="541"/>
      <c r="H96" s="541"/>
      <c r="I96" s="541"/>
      <c r="J96" s="542"/>
      <c r="O96" s="134"/>
    </row>
    <row r="97" spans="1:15" ht="15.75">
      <c r="A97" s="21">
        <v>610</v>
      </c>
      <c r="B97" s="65" t="s">
        <v>1</v>
      </c>
      <c r="C97" s="49">
        <v>24700.22</v>
      </c>
      <c r="D97" s="49">
        <v>20494</v>
      </c>
      <c r="E97" s="49">
        <v>20500</v>
      </c>
      <c r="F97" s="49">
        <v>20500</v>
      </c>
      <c r="G97" s="57">
        <v>20158</v>
      </c>
      <c r="H97" s="57">
        <v>27000</v>
      </c>
      <c r="I97" s="57">
        <v>27000</v>
      </c>
      <c r="J97" s="57">
        <v>27000</v>
      </c>
      <c r="K97" s="186"/>
      <c r="L97" s="186"/>
      <c r="M97" s="186"/>
      <c r="N97" s="186"/>
      <c r="O97" s="486"/>
    </row>
    <row r="98" spans="1:15" ht="15.75">
      <c r="A98" s="15">
        <v>620</v>
      </c>
      <c r="B98" s="64" t="s">
        <v>2</v>
      </c>
      <c r="C98" s="50">
        <v>8981.15</v>
      </c>
      <c r="D98" s="50">
        <v>7482</v>
      </c>
      <c r="E98" s="50">
        <v>10770</v>
      </c>
      <c r="F98" s="50">
        <v>10770</v>
      </c>
      <c r="G98" s="56">
        <v>9878</v>
      </c>
      <c r="H98" s="56">
        <v>10000</v>
      </c>
      <c r="I98" s="56">
        <v>10000</v>
      </c>
      <c r="J98" s="56">
        <v>10000</v>
      </c>
      <c r="K98" s="500"/>
      <c r="L98" s="500"/>
      <c r="M98" s="500"/>
      <c r="N98" s="500"/>
      <c r="O98" s="501"/>
    </row>
    <row r="99" spans="1:15" ht="15.75" customHeight="1" thickBot="1">
      <c r="A99" s="40">
        <v>630</v>
      </c>
      <c r="B99" s="221" t="s">
        <v>103</v>
      </c>
      <c r="C99" s="51">
        <v>41542.16</v>
      </c>
      <c r="D99" s="51">
        <v>53084</v>
      </c>
      <c r="E99" s="51">
        <v>67000</v>
      </c>
      <c r="F99" s="51">
        <v>65900</v>
      </c>
      <c r="G99" s="131">
        <v>63975</v>
      </c>
      <c r="H99" s="131">
        <v>56000</v>
      </c>
      <c r="I99" s="131">
        <v>55000</v>
      </c>
      <c r="J99" s="131">
        <v>55000</v>
      </c>
      <c r="K99" s="500"/>
      <c r="L99" s="500"/>
      <c r="M99" s="500"/>
      <c r="N99" s="500"/>
      <c r="O99" s="501"/>
    </row>
    <row r="100" spans="1:15" ht="16.5" thickBot="1">
      <c r="A100" s="21">
        <v>640</v>
      </c>
      <c r="B100" s="65" t="s">
        <v>104</v>
      </c>
      <c r="C100" s="57">
        <v>97.74</v>
      </c>
      <c r="D100" s="57">
        <v>85</v>
      </c>
      <c r="E100" s="57">
        <v>150</v>
      </c>
      <c r="F100" s="57">
        <v>150</v>
      </c>
      <c r="G100" s="57"/>
      <c r="H100" s="57">
        <v>100</v>
      </c>
      <c r="I100" s="57">
        <v>100</v>
      </c>
      <c r="J100" s="57">
        <v>100</v>
      </c>
      <c r="K100" s="459"/>
      <c r="L100" s="459"/>
      <c r="M100" s="459"/>
      <c r="N100" s="459"/>
      <c r="O100" s="134"/>
    </row>
    <row r="101" spans="1:15" ht="16.5" thickBot="1">
      <c r="A101" s="22"/>
      <c r="B101" s="412" t="s">
        <v>28</v>
      </c>
      <c r="C101" s="411">
        <f>C97+C98+C99+C100</f>
        <v>75321.27</v>
      </c>
      <c r="D101" s="411">
        <f>D97+D98+D99+D100</f>
        <v>81145</v>
      </c>
      <c r="E101" s="411">
        <f>E97+E98+E99+E100</f>
        <v>98420</v>
      </c>
      <c r="F101" s="411">
        <f>F97+F98+F99+F100</f>
        <v>97320</v>
      </c>
      <c r="G101" s="411">
        <f>SUM(G97:G100)</f>
        <v>94011</v>
      </c>
      <c r="H101" s="411">
        <f>H97+H98+H99+H100</f>
        <v>93100</v>
      </c>
      <c r="I101" s="411">
        <f>SUM(I97:I100)</f>
        <v>92100</v>
      </c>
      <c r="J101" s="411">
        <f>SUM(J97:J100)</f>
        <v>92100</v>
      </c>
      <c r="K101" s="459"/>
      <c r="L101" s="459"/>
      <c r="M101" s="459"/>
      <c r="N101" s="459"/>
      <c r="O101" s="134"/>
    </row>
    <row r="102" spans="1:15" ht="16.5" thickBot="1">
      <c r="A102" s="204" t="s">
        <v>396</v>
      </c>
      <c r="B102" s="540" t="s">
        <v>397</v>
      </c>
      <c r="C102" s="541"/>
      <c r="D102" s="541"/>
      <c r="E102" s="541"/>
      <c r="F102" s="541"/>
      <c r="G102" s="541"/>
      <c r="H102" s="541"/>
      <c r="I102" s="541"/>
      <c r="J102" s="541"/>
      <c r="K102" s="424"/>
      <c r="L102" s="424"/>
      <c r="M102" s="424"/>
      <c r="N102" s="424"/>
      <c r="O102" s="134"/>
    </row>
    <row r="103" spans="1:15" ht="16.5" thickBot="1">
      <c r="A103" s="547" t="s">
        <v>69</v>
      </c>
      <c r="B103" s="548"/>
      <c r="C103" s="548"/>
      <c r="D103" s="548"/>
      <c r="E103" s="548"/>
      <c r="F103" s="548"/>
      <c r="G103" s="548"/>
      <c r="H103" s="548"/>
      <c r="I103" s="548"/>
      <c r="J103" s="549"/>
      <c r="O103" s="58"/>
    </row>
    <row r="104" spans="1:15" ht="15.75">
      <c r="A104" s="21">
        <v>630</v>
      </c>
      <c r="B104" s="70" t="s">
        <v>103</v>
      </c>
      <c r="C104" s="54">
        <v>32305.96</v>
      </c>
      <c r="D104" s="54">
        <v>29630</v>
      </c>
      <c r="E104" s="54"/>
      <c r="F104" s="54">
        <v>960</v>
      </c>
      <c r="G104" s="54">
        <v>960</v>
      </c>
      <c r="H104" s="54"/>
      <c r="I104" s="54"/>
      <c r="J104" s="54"/>
      <c r="K104" s="186"/>
      <c r="L104" s="186"/>
      <c r="M104" s="186"/>
      <c r="N104" s="186"/>
      <c r="O104" s="486"/>
    </row>
    <row r="105" spans="1:15" ht="16.5" thickBot="1">
      <c r="A105" s="15">
        <v>640</v>
      </c>
      <c r="B105" s="215" t="s">
        <v>104</v>
      </c>
      <c r="C105" s="131">
        <v>97700</v>
      </c>
      <c r="D105" s="51">
        <v>116670</v>
      </c>
      <c r="E105" s="51">
        <v>115000</v>
      </c>
      <c r="F105" s="51">
        <v>115000</v>
      </c>
      <c r="G105" s="51">
        <v>115000</v>
      </c>
      <c r="H105" s="51">
        <v>115000</v>
      </c>
      <c r="I105" s="51">
        <v>135000</v>
      </c>
      <c r="J105" s="51">
        <v>135000</v>
      </c>
      <c r="K105" s="500"/>
      <c r="L105" s="500"/>
      <c r="M105" s="500"/>
      <c r="N105" s="500"/>
      <c r="O105" s="501"/>
    </row>
    <row r="106" spans="1:15" ht="16.5" thickBot="1">
      <c r="A106" s="22"/>
      <c r="B106" s="227" t="s">
        <v>29</v>
      </c>
      <c r="C106" s="228">
        <f aca="true" t="shared" si="3" ref="C106:J106">C104+C105</f>
        <v>130005.95999999999</v>
      </c>
      <c r="D106" s="228">
        <f t="shared" si="3"/>
        <v>146300</v>
      </c>
      <c r="E106" s="228">
        <f t="shared" si="3"/>
        <v>115000</v>
      </c>
      <c r="F106" s="228">
        <f t="shared" si="3"/>
        <v>115960</v>
      </c>
      <c r="G106" s="228">
        <f>SUM(G104:G105)</f>
        <v>115960</v>
      </c>
      <c r="H106" s="228">
        <f t="shared" si="3"/>
        <v>115000</v>
      </c>
      <c r="I106" s="228">
        <f t="shared" si="3"/>
        <v>135000</v>
      </c>
      <c r="J106" s="228">
        <f t="shared" si="3"/>
        <v>135000</v>
      </c>
      <c r="K106" s="459"/>
      <c r="L106" s="459"/>
      <c r="M106" s="459"/>
      <c r="N106" s="459"/>
      <c r="O106" s="134"/>
    </row>
    <row r="107" spans="1:15" ht="13.5" thickBot="1">
      <c r="A107" s="550" t="s">
        <v>70</v>
      </c>
      <c r="B107" s="551"/>
      <c r="C107" s="551"/>
      <c r="D107" s="551"/>
      <c r="E107" s="551"/>
      <c r="F107" s="551"/>
      <c r="G107" s="551"/>
      <c r="H107" s="551"/>
      <c r="I107" s="551"/>
      <c r="J107" s="552"/>
      <c r="O107" s="61"/>
    </row>
    <row r="108" spans="1:15" ht="15.75">
      <c r="A108" s="21">
        <v>630</v>
      </c>
      <c r="B108" s="70" t="s">
        <v>103</v>
      </c>
      <c r="C108" s="86">
        <v>21034.88</v>
      </c>
      <c r="D108" s="54">
        <v>21462</v>
      </c>
      <c r="E108" s="54"/>
      <c r="F108" s="54"/>
      <c r="G108" s="54"/>
      <c r="H108" s="54"/>
      <c r="I108" s="54"/>
      <c r="J108" s="54"/>
      <c r="K108" s="186"/>
      <c r="L108" s="186"/>
      <c r="M108" s="186"/>
      <c r="N108" s="186"/>
      <c r="O108" s="486"/>
    </row>
    <row r="109" spans="1:15" ht="16.5" thickBot="1">
      <c r="A109" s="15">
        <v>640</v>
      </c>
      <c r="B109" s="215" t="s">
        <v>104</v>
      </c>
      <c r="C109" s="51">
        <v>5975</v>
      </c>
      <c r="D109" s="51">
        <v>5975</v>
      </c>
      <c r="E109" s="51">
        <v>26000</v>
      </c>
      <c r="F109" s="51">
        <v>26000</v>
      </c>
      <c r="G109" s="51">
        <v>26000</v>
      </c>
      <c r="H109" s="51">
        <v>26000</v>
      </c>
      <c r="I109" s="51">
        <v>30000</v>
      </c>
      <c r="J109" s="51">
        <v>30000</v>
      </c>
      <c r="K109" s="500"/>
      <c r="L109" s="500"/>
      <c r="M109" s="500"/>
      <c r="N109" s="500"/>
      <c r="O109" s="501"/>
    </row>
    <row r="110" spans="1:15" ht="16.5" thickBot="1">
      <c r="A110" s="22"/>
      <c r="B110" s="227" t="s">
        <v>30</v>
      </c>
      <c r="C110" s="228">
        <f aca="true" t="shared" si="4" ref="C110:J110">C108+C109</f>
        <v>27009.88</v>
      </c>
      <c r="D110" s="228">
        <f t="shared" si="4"/>
        <v>27437</v>
      </c>
      <c r="E110" s="228">
        <f t="shared" si="4"/>
        <v>26000</v>
      </c>
      <c r="F110" s="228">
        <f t="shared" si="4"/>
        <v>26000</v>
      </c>
      <c r="G110" s="228">
        <f>SUM(G109)</f>
        <v>26000</v>
      </c>
      <c r="H110" s="228">
        <f t="shared" si="4"/>
        <v>26000</v>
      </c>
      <c r="I110" s="228">
        <f t="shared" si="4"/>
        <v>30000</v>
      </c>
      <c r="J110" s="228">
        <f t="shared" si="4"/>
        <v>30000</v>
      </c>
      <c r="K110" s="459"/>
      <c r="L110" s="459"/>
      <c r="M110" s="459"/>
      <c r="N110" s="459"/>
      <c r="O110" s="134"/>
    </row>
    <row r="111" spans="1:15" ht="13.5" thickBot="1">
      <c r="A111" s="555" t="s">
        <v>71</v>
      </c>
      <c r="B111" s="556"/>
      <c r="C111" s="556"/>
      <c r="D111" s="556"/>
      <c r="E111" s="556"/>
      <c r="F111" s="556"/>
      <c r="G111" s="556"/>
      <c r="H111" s="556"/>
      <c r="I111" s="556"/>
      <c r="J111" s="557"/>
      <c r="O111" s="134"/>
    </row>
    <row r="112" spans="1:15" ht="12.75">
      <c r="A112" s="21"/>
      <c r="B112" s="88"/>
      <c r="C112" s="86"/>
      <c r="D112" s="48"/>
      <c r="E112" s="54"/>
      <c r="F112" s="54"/>
      <c r="G112" s="54"/>
      <c r="H112" s="54"/>
      <c r="I112" s="54"/>
      <c r="J112" s="54"/>
      <c r="K112" s="49"/>
      <c r="L112" s="49"/>
      <c r="M112" s="49"/>
      <c r="N112" s="49"/>
      <c r="O112" s="49"/>
    </row>
    <row r="113" spans="1:15" ht="15.75">
      <c r="A113" s="15">
        <v>630</v>
      </c>
      <c r="B113" s="64" t="s">
        <v>103</v>
      </c>
      <c r="C113" s="50"/>
      <c r="D113" s="56">
        <v>510</v>
      </c>
      <c r="E113" s="50"/>
      <c r="F113" s="50">
        <v>140</v>
      </c>
      <c r="G113" s="50">
        <v>140</v>
      </c>
      <c r="H113" s="50"/>
      <c r="I113" s="50"/>
      <c r="J113" s="50"/>
      <c r="K113" s="50"/>
      <c r="L113" s="50"/>
      <c r="M113" s="50"/>
      <c r="N113" s="50"/>
      <c r="O113" s="50"/>
    </row>
    <row r="114" spans="1:15" ht="17.25" customHeight="1" thickBot="1">
      <c r="A114" s="15">
        <v>640</v>
      </c>
      <c r="B114" s="221" t="s">
        <v>104</v>
      </c>
      <c r="C114" s="229">
        <v>4100</v>
      </c>
      <c r="D114" s="230">
        <v>4000</v>
      </c>
      <c r="E114" s="229">
        <v>6000</v>
      </c>
      <c r="F114" s="229">
        <v>6000</v>
      </c>
      <c r="G114" s="229">
        <v>6000</v>
      </c>
      <c r="H114" s="229">
        <v>7000</v>
      </c>
      <c r="I114" s="229">
        <v>7000</v>
      </c>
      <c r="J114" s="229">
        <v>7000</v>
      </c>
      <c r="K114" s="478"/>
      <c r="L114" s="478"/>
      <c r="M114" s="478"/>
      <c r="N114" s="478"/>
      <c r="O114" s="474"/>
    </row>
    <row r="115" spans="1:16" ht="16.5" thickBot="1">
      <c r="A115" s="22"/>
      <c r="B115" s="227" t="s">
        <v>146</v>
      </c>
      <c r="C115" s="228">
        <f aca="true" t="shared" si="5" ref="C115:J115">C112+C113+C114</f>
        <v>4100</v>
      </c>
      <c r="D115" s="228">
        <f t="shared" si="5"/>
        <v>4510</v>
      </c>
      <c r="E115" s="228">
        <f t="shared" si="5"/>
        <v>6000</v>
      </c>
      <c r="F115" s="228">
        <f t="shared" si="5"/>
        <v>6140</v>
      </c>
      <c r="G115" s="228">
        <f>SUM(G113:G114)</f>
        <v>6140</v>
      </c>
      <c r="H115" s="228">
        <f t="shared" si="5"/>
        <v>7000</v>
      </c>
      <c r="I115" s="228">
        <f t="shared" si="5"/>
        <v>7000</v>
      </c>
      <c r="J115" s="228">
        <f t="shared" si="5"/>
        <v>7000</v>
      </c>
      <c r="K115" s="459"/>
      <c r="L115" s="459"/>
      <c r="M115" s="459"/>
      <c r="N115" s="459"/>
      <c r="O115" s="134"/>
      <c r="P115" s="3"/>
    </row>
    <row r="116" spans="1:15" ht="13.5" thickBot="1">
      <c r="A116" s="550" t="s">
        <v>72</v>
      </c>
      <c r="B116" s="551"/>
      <c r="C116" s="551"/>
      <c r="D116" s="551"/>
      <c r="E116" s="551"/>
      <c r="F116" s="551"/>
      <c r="G116" s="551"/>
      <c r="H116" s="551"/>
      <c r="I116" s="551"/>
      <c r="J116" s="552"/>
      <c r="O116" s="474"/>
    </row>
    <row r="117" spans="1:15" ht="16.5" thickBot="1">
      <c r="A117" s="42">
        <v>640</v>
      </c>
      <c r="B117" s="232" t="s">
        <v>104</v>
      </c>
      <c r="C117" s="233">
        <v>2500</v>
      </c>
      <c r="D117" s="234">
        <v>2000</v>
      </c>
      <c r="E117" s="234">
        <v>2000</v>
      </c>
      <c r="F117" s="234">
        <v>2000</v>
      </c>
      <c r="G117" s="234">
        <v>2000</v>
      </c>
      <c r="H117" s="234">
        <v>2000</v>
      </c>
      <c r="I117" s="234">
        <v>2000</v>
      </c>
      <c r="J117" s="234">
        <v>2000</v>
      </c>
      <c r="K117" s="459"/>
      <c r="L117" s="459"/>
      <c r="M117" s="459"/>
      <c r="N117" s="459"/>
      <c r="O117" s="459"/>
    </row>
    <row r="118" spans="1:15" ht="13.5" thickBot="1">
      <c r="A118" s="550" t="s">
        <v>73</v>
      </c>
      <c r="B118" s="551"/>
      <c r="C118" s="551"/>
      <c r="D118" s="551"/>
      <c r="E118" s="551"/>
      <c r="F118" s="551"/>
      <c r="G118" s="551"/>
      <c r="H118" s="551"/>
      <c r="I118" s="551"/>
      <c r="J118" s="552"/>
      <c r="O118" s="474"/>
    </row>
    <row r="119" spans="1:15" ht="16.5" thickBot="1">
      <c r="A119" s="42">
        <v>640</v>
      </c>
      <c r="B119" s="235" t="s">
        <v>104</v>
      </c>
      <c r="C119" s="95">
        <v>2612.93</v>
      </c>
      <c r="D119" s="90">
        <v>1660</v>
      </c>
      <c r="E119" s="90">
        <v>1660</v>
      </c>
      <c r="F119" s="90">
        <v>1660</v>
      </c>
      <c r="G119" s="90">
        <v>1660</v>
      </c>
      <c r="H119" s="90">
        <v>1660</v>
      </c>
      <c r="I119" s="90">
        <v>1660</v>
      </c>
      <c r="J119" s="90">
        <v>1660</v>
      </c>
      <c r="K119" s="459"/>
      <c r="L119" s="459"/>
      <c r="M119" s="459"/>
      <c r="N119" s="459"/>
      <c r="O119" s="459"/>
    </row>
    <row r="120" spans="1:15" ht="13.5" thickBot="1">
      <c r="A120" s="550" t="s">
        <v>74</v>
      </c>
      <c r="B120" s="551"/>
      <c r="C120" s="551"/>
      <c r="D120" s="551"/>
      <c r="E120" s="551"/>
      <c r="F120" s="551"/>
      <c r="G120" s="551"/>
      <c r="H120" s="551"/>
      <c r="I120" s="551"/>
      <c r="J120" s="552"/>
      <c r="O120" s="474"/>
    </row>
    <row r="121" spans="1:15" ht="16.5" thickBot="1">
      <c r="A121" s="42">
        <v>640</v>
      </c>
      <c r="B121" s="235" t="s">
        <v>104</v>
      </c>
      <c r="C121" s="95">
        <v>1330.2</v>
      </c>
      <c r="D121" s="90">
        <v>1330</v>
      </c>
      <c r="E121" s="90">
        <v>1500</v>
      </c>
      <c r="F121" s="90">
        <v>1500</v>
      </c>
      <c r="G121" s="90">
        <v>1500</v>
      </c>
      <c r="H121" s="90">
        <v>1500</v>
      </c>
      <c r="I121" s="90">
        <v>1500</v>
      </c>
      <c r="J121" s="90">
        <v>1500</v>
      </c>
      <c r="K121" s="459"/>
      <c r="L121" s="459"/>
      <c r="M121" s="459"/>
      <c r="N121" s="459"/>
      <c r="O121" s="459"/>
    </row>
    <row r="122" spans="1:15" ht="13.5" thickBot="1">
      <c r="A122" s="550" t="s">
        <v>75</v>
      </c>
      <c r="B122" s="551"/>
      <c r="C122" s="551"/>
      <c r="D122" s="551"/>
      <c r="E122" s="551"/>
      <c r="F122" s="551"/>
      <c r="G122" s="551"/>
      <c r="H122" s="551"/>
      <c r="I122" s="551"/>
      <c r="J122" s="552"/>
      <c r="O122" s="58"/>
    </row>
    <row r="123" spans="1:15" ht="16.5" thickBot="1">
      <c r="A123" s="395">
        <v>640</v>
      </c>
      <c r="B123" s="460" t="s">
        <v>104</v>
      </c>
      <c r="C123" s="228">
        <v>1000</v>
      </c>
      <c r="D123" s="502">
        <v>1000</v>
      </c>
      <c r="E123" s="502">
        <v>1000</v>
      </c>
      <c r="F123" s="502">
        <v>1000</v>
      </c>
      <c r="G123" s="502">
        <v>1000</v>
      </c>
      <c r="H123" s="502">
        <v>1000</v>
      </c>
      <c r="I123" s="502">
        <v>1000</v>
      </c>
      <c r="J123" s="502">
        <v>1000</v>
      </c>
      <c r="K123" s="459"/>
      <c r="L123" s="459"/>
      <c r="M123" s="459"/>
      <c r="N123" s="459"/>
      <c r="O123" s="459"/>
    </row>
    <row r="124" spans="1:15" ht="3" customHeight="1">
      <c r="A124" s="528"/>
      <c r="B124" s="4"/>
      <c r="C124" s="522"/>
      <c r="D124" s="522"/>
      <c r="E124" s="522"/>
      <c r="F124" s="522"/>
      <c r="G124" s="522"/>
      <c r="H124" s="522"/>
      <c r="I124" s="522"/>
      <c r="J124" s="522"/>
      <c r="K124" s="2"/>
      <c r="L124" s="2"/>
      <c r="M124" s="2"/>
      <c r="N124" s="2"/>
      <c r="O124" s="3"/>
    </row>
    <row r="125" spans="1:15" ht="16.5" thickBot="1">
      <c r="A125" s="524"/>
      <c r="B125" s="4"/>
      <c r="C125" s="522"/>
      <c r="D125" s="522"/>
      <c r="E125" s="522"/>
      <c r="F125" s="522"/>
      <c r="G125" s="522"/>
      <c r="H125" s="522"/>
      <c r="I125" s="522"/>
      <c r="J125" s="522"/>
      <c r="K125" s="476"/>
      <c r="L125" s="476"/>
      <c r="M125" s="476"/>
      <c r="N125" s="476"/>
      <c r="O125" s="476"/>
    </row>
    <row r="126" spans="1:16" ht="13.5" thickBot="1">
      <c r="A126" s="550" t="s">
        <v>95</v>
      </c>
      <c r="B126" s="551"/>
      <c r="C126" s="551"/>
      <c r="D126" s="551"/>
      <c r="E126" s="551"/>
      <c r="F126" s="551"/>
      <c r="G126" s="551"/>
      <c r="H126" s="551"/>
      <c r="I126" s="551"/>
      <c r="J126" s="552"/>
      <c r="P126" s="33"/>
    </row>
    <row r="127" spans="1:15" ht="15.75">
      <c r="A127" s="69">
        <v>610</v>
      </c>
      <c r="B127" s="70" t="s">
        <v>1</v>
      </c>
      <c r="C127" s="54">
        <v>2300</v>
      </c>
      <c r="D127" s="54">
        <v>2350</v>
      </c>
      <c r="E127" s="54">
        <v>8000</v>
      </c>
      <c r="F127" s="54">
        <v>8000</v>
      </c>
      <c r="G127" s="54">
        <v>7430</v>
      </c>
      <c r="H127" s="54">
        <v>8000</v>
      </c>
      <c r="I127" s="54">
        <v>8000</v>
      </c>
      <c r="J127" s="54">
        <v>8000</v>
      </c>
      <c r="K127" s="49"/>
      <c r="L127" s="49"/>
      <c r="M127" s="49"/>
      <c r="N127" s="49"/>
      <c r="O127" s="49"/>
    </row>
    <row r="128" spans="1:15" ht="15.75">
      <c r="A128" s="15">
        <v>620</v>
      </c>
      <c r="B128" s="66" t="s">
        <v>2</v>
      </c>
      <c r="C128" s="50">
        <v>800</v>
      </c>
      <c r="D128" s="50">
        <v>825</v>
      </c>
      <c r="E128" s="50">
        <v>3000</v>
      </c>
      <c r="F128" s="50">
        <v>3000</v>
      </c>
      <c r="G128" s="50">
        <v>1993</v>
      </c>
      <c r="H128" s="50">
        <v>3000</v>
      </c>
      <c r="I128" s="50">
        <v>3000</v>
      </c>
      <c r="J128" s="50">
        <v>3000</v>
      </c>
      <c r="K128" s="50"/>
      <c r="L128" s="50"/>
      <c r="M128" s="50"/>
      <c r="N128" s="50"/>
      <c r="O128" s="50"/>
    </row>
    <row r="129" spans="1:15" ht="16.5" thickBot="1">
      <c r="A129" s="40">
        <v>630</v>
      </c>
      <c r="B129" s="215" t="s">
        <v>103</v>
      </c>
      <c r="C129" s="131">
        <v>1348.6</v>
      </c>
      <c r="D129" s="51">
        <v>2835</v>
      </c>
      <c r="E129" s="51">
        <v>10000</v>
      </c>
      <c r="F129" s="51">
        <v>10000</v>
      </c>
      <c r="G129" s="51">
        <v>6721</v>
      </c>
      <c r="H129" s="51">
        <v>13000</v>
      </c>
      <c r="I129" s="51">
        <v>13000</v>
      </c>
      <c r="J129" s="51">
        <v>13000</v>
      </c>
      <c r="K129" s="51"/>
      <c r="L129" s="51"/>
      <c r="M129" s="51"/>
      <c r="N129" s="51"/>
      <c r="O129" s="51"/>
    </row>
    <row r="130" spans="1:15" ht="16.5" thickBot="1">
      <c r="A130" s="208"/>
      <c r="B130" s="527" t="s">
        <v>106</v>
      </c>
      <c r="C130" s="228">
        <f>C127+C128+C129</f>
        <v>4448.6</v>
      </c>
      <c r="D130" s="228">
        <f>D127+D128+D129</f>
        <v>6010</v>
      </c>
      <c r="E130" s="228">
        <f>E127+E128+E129</f>
        <v>21000</v>
      </c>
      <c r="F130" s="228">
        <f>F127+F128+F129</f>
        <v>21000</v>
      </c>
      <c r="G130" s="228">
        <f>SUM(G127:G129)</f>
        <v>16144</v>
      </c>
      <c r="H130" s="228">
        <f>H127+H128+H129</f>
        <v>24000</v>
      </c>
      <c r="I130" s="233">
        <f>I127+I128+I129</f>
        <v>24000</v>
      </c>
      <c r="J130" s="233">
        <f>J127+J128+J129</f>
        <v>24000</v>
      </c>
      <c r="K130" s="502"/>
      <c r="L130" s="228"/>
      <c r="M130" s="228"/>
      <c r="N130" s="228"/>
      <c r="O130" s="228"/>
    </row>
    <row r="131" spans="1:15" ht="13.5" thickBot="1">
      <c r="A131" s="558" t="s">
        <v>96</v>
      </c>
      <c r="B131" s="559"/>
      <c r="C131" s="559"/>
      <c r="D131" s="559"/>
      <c r="E131" s="559"/>
      <c r="F131" s="559"/>
      <c r="G131" s="559"/>
      <c r="H131" s="559"/>
      <c r="I131" s="560"/>
      <c r="J131" s="561"/>
      <c r="O131" s="474"/>
    </row>
    <row r="132" spans="1:15" ht="16.5" thickBot="1">
      <c r="A132" s="208">
        <v>640</v>
      </c>
      <c r="B132" s="460" t="s">
        <v>104</v>
      </c>
      <c r="C132" s="502">
        <v>2700</v>
      </c>
      <c r="D132" s="502">
        <v>3000</v>
      </c>
      <c r="E132" s="228">
        <v>4000</v>
      </c>
      <c r="F132" s="228">
        <v>4000</v>
      </c>
      <c r="G132" s="228">
        <v>4000</v>
      </c>
      <c r="H132" s="228">
        <v>4000</v>
      </c>
      <c r="I132" s="415">
        <v>4000</v>
      </c>
      <c r="J132" s="415">
        <v>4000</v>
      </c>
      <c r="K132" s="502"/>
      <c r="L132" s="228"/>
      <c r="M132" s="228"/>
      <c r="N132" s="228"/>
      <c r="O132" s="228"/>
    </row>
    <row r="133" spans="1:15" ht="13.5" thickBot="1">
      <c r="A133" s="562" t="s">
        <v>97</v>
      </c>
      <c r="B133" s="563"/>
      <c r="C133" s="563"/>
      <c r="D133" s="563"/>
      <c r="E133" s="563"/>
      <c r="F133" s="563"/>
      <c r="G133" s="563"/>
      <c r="H133" s="563"/>
      <c r="I133" s="564"/>
      <c r="J133" s="565"/>
      <c r="K133" s="3"/>
      <c r="L133" s="3"/>
      <c r="O133" s="474"/>
    </row>
    <row r="134" spans="1:15" ht="16.5" thickBot="1">
      <c r="A134" s="208">
        <v>640</v>
      </c>
      <c r="B134" s="460" t="s">
        <v>104</v>
      </c>
      <c r="C134" s="502">
        <v>10000</v>
      </c>
      <c r="D134" s="502">
        <v>10000</v>
      </c>
      <c r="E134" s="228">
        <v>10000</v>
      </c>
      <c r="F134" s="228">
        <v>10000</v>
      </c>
      <c r="G134" s="228">
        <v>10000</v>
      </c>
      <c r="H134" s="228">
        <v>10000</v>
      </c>
      <c r="I134" s="415">
        <v>10000</v>
      </c>
      <c r="J134" s="415">
        <v>10000</v>
      </c>
      <c r="K134" s="502"/>
      <c r="L134" s="228"/>
      <c r="M134" s="228"/>
      <c r="N134" s="228"/>
      <c r="O134" s="228"/>
    </row>
    <row r="135" spans="1:15" ht="13.5" thickBot="1">
      <c r="A135" s="566" t="s">
        <v>98</v>
      </c>
      <c r="B135" s="567"/>
      <c r="C135" s="567"/>
      <c r="D135" s="567"/>
      <c r="E135" s="567"/>
      <c r="F135" s="567"/>
      <c r="G135" s="567"/>
      <c r="H135" s="567"/>
      <c r="I135" s="567"/>
      <c r="J135" s="568"/>
      <c r="O135" s="474"/>
    </row>
    <row r="136" spans="1:15" ht="16.5" thickBot="1">
      <c r="A136" s="42">
        <v>640</v>
      </c>
      <c r="B136" s="235" t="s">
        <v>107</v>
      </c>
      <c r="C136" s="95">
        <v>6000</v>
      </c>
      <c r="D136" s="95">
        <v>6000</v>
      </c>
      <c r="E136" s="95">
        <v>6000</v>
      </c>
      <c r="F136" s="95">
        <v>6000</v>
      </c>
      <c r="G136" s="95">
        <v>6000</v>
      </c>
      <c r="H136" s="95">
        <v>6000</v>
      </c>
      <c r="I136" s="95">
        <v>6000</v>
      </c>
      <c r="J136" s="95">
        <v>6000</v>
      </c>
      <c r="K136" s="502"/>
      <c r="L136" s="228"/>
      <c r="M136" s="228"/>
      <c r="N136" s="228"/>
      <c r="O136" s="228"/>
    </row>
    <row r="137" spans="1:15" ht="13.5" thickBot="1">
      <c r="A137" s="550"/>
      <c r="B137" s="551"/>
      <c r="C137" s="551"/>
      <c r="D137" s="551"/>
      <c r="E137" s="551"/>
      <c r="F137" s="551"/>
      <c r="G137" s="551"/>
      <c r="H137" s="569"/>
      <c r="I137" s="569"/>
      <c r="J137" s="570"/>
      <c r="O137" s="474"/>
    </row>
    <row r="138" spans="1:15" ht="16.5" thickBot="1">
      <c r="A138" s="42"/>
      <c r="B138" s="223"/>
      <c r="C138" s="95"/>
      <c r="D138" s="95"/>
      <c r="E138" s="95"/>
      <c r="F138" s="95"/>
      <c r="G138" s="95"/>
      <c r="H138" s="502"/>
      <c r="I138" s="228"/>
      <c r="J138" s="228"/>
      <c r="K138" s="228"/>
      <c r="L138" s="228"/>
      <c r="M138" s="228"/>
      <c r="N138" s="228"/>
      <c r="O138" s="228"/>
    </row>
    <row r="139" spans="1:15" ht="13.5" thickBot="1">
      <c r="A139" s="550"/>
      <c r="B139" s="551"/>
      <c r="C139" s="551"/>
      <c r="D139" s="551"/>
      <c r="E139" s="551"/>
      <c r="F139" s="551"/>
      <c r="G139" s="551"/>
      <c r="H139" s="567"/>
      <c r="I139" s="567"/>
      <c r="J139" s="568"/>
      <c r="K139" s="8"/>
      <c r="O139" s="474"/>
    </row>
    <row r="140" spans="1:15" ht="15.75">
      <c r="A140" s="21"/>
      <c r="B140" s="70"/>
      <c r="C140" s="71"/>
      <c r="D140" s="71"/>
      <c r="E140" s="71"/>
      <c r="F140" s="71"/>
      <c r="G140" s="71"/>
      <c r="H140" s="71"/>
      <c r="I140" s="71"/>
      <c r="J140" s="71"/>
      <c r="K140" s="416"/>
      <c r="L140" s="415"/>
      <c r="M140" s="415"/>
      <c r="N140" s="415"/>
      <c r="O140" s="415"/>
    </row>
    <row r="141" spans="1:15" ht="15.75">
      <c r="A141" s="340" t="s">
        <v>464</v>
      </c>
      <c r="B141" s="64" t="s">
        <v>153</v>
      </c>
      <c r="C141" s="60"/>
      <c r="D141" s="60"/>
      <c r="E141" s="60"/>
      <c r="F141" s="60"/>
      <c r="G141" s="60"/>
      <c r="H141" s="60"/>
      <c r="I141" s="60"/>
      <c r="J141" s="60"/>
      <c r="K141" s="503"/>
      <c r="L141" s="60"/>
      <c r="M141" s="60"/>
      <c r="N141" s="60"/>
      <c r="O141" s="60"/>
    </row>
    <row r="142" spans="1:15" ht="16.5" thickBot="1">
      <c r="A142" s="40">
        <v>640</v>
      </c>
      <c r="B142" s="215" t="s">
        <v>104</v>
      </c>
      <c r="C142" s="236"/>
      <c r="D142" s="236"/>
      <c r="E142" s="236">
        <v>1200</v>
      </c>
      <c r="F142" s="236">
        <v>1200</v>
      </c>
      <c r="G142" s="236">
        <v>1200</v>
      </c>
      <c r="H142" s="236">
        <v>1200</v>
      </c>
      <c r="I142" s="236">
        <v>1201</v>
      </c>
      <c r="J142" s="236">
        <v>1202</v>
      </c>
      <c r="K142" s="504"/>
      <c r="L142" s="236"/>
      <c r="M142" s="236"/>
      <c r="N142" s="236"/>
      <c r="O142" s="236"/>
    </row>
    <row r="143" spans="1:15" ht="16.5" thickBot="1">
      <c r="A143" s="208"/>
      <c r="B143" s="207" t="s">
        <v>31</v>
      </c>
      <c r="C143" s="206">
        <f>C106+C110+C115+C117+C119+C121+C123+C130+C132+C134+C136+C142</f>
        <v>191707.57</v>
      </c>
      <c r="D143" s="206">
        <f>D106+D110+D115+D117+D119+D121+D123+D130+D132+D134+D136+D142</f>
        <v>209247</v>
      </c>
      <c r="E143" s="206">
        <f>E106+E110+E115+E117+E119+E121+E123+E130+E132+E134+E136+E142</f>
        <v>195360</v>
      </c>
      <c r="F143" s="206">
        <f>F106+F110+F115+F117+F119+F121+F123+F130+F132+F134+F136+F142</f>
        <v>196460</v>
      </c>
      <c r="G143" s="206">
        <f>SUM(G106+G110+G115+G117+G119+G121+G123+G130+G132+G134+G136+G142)</f>
        <v>191604</v>
      </c>
      <c r="H143" s="206">
        <f>H106+H110+H115+H117+H119+H121+H123+H130+H132+H134+H136+H142</f>
        <v>199360</v>
      </c>
      <c r="I143" s="206">
        <f>I106+I110+I115+I117+I119+I121+I123+I130+I132+I134+I136+I142</f>
        <v>223361</v>
      </c>
      <c r="J143" s="206">
        <f>J106+J110+J115+J117+J119+J121+J123+J130+J132+J134+J136+J142</f>
        <v>223362</v>
      </c>
      <c r="K143" s="211"/>
      <c r="L143" s="206"/>
      <c r="M143" s="206"/>
      <c r="N143" s="206"/>
      <c r="O143" s="206"/>
    </row>
    <row r="144" spans="1:15" ht="15.75">
      <c r="A144" s="395"/>
      <c r="B144" s="291"/>
      <c r="C144" s="45"/>
      <c r="D144" s="45"/>
      <c r="E144" s="45"/>
      <c r="F144" s="45"/>
      <c r="G144" s="45"/>
      <c r="H144" s="45"/>
      <c r="I144" s="45"/>
      <c r="J144" s="213"/>
      <c r="K144" s="6"/>
      <c r="L144" s="8"/>
      <c r="O144" s="474"/>
    </row>
    <row r="145" spans="1:15" ht="16.5" thickBot="1">
      <c r="A145" s="290" t="s">
        <v>398</v>
      </c>
      <c r="B145" s="574" t="s">
        <v>399</v>
      </c>
      <c r="C145" s="574"/>
      <c r="D145" s="574"/>
      <c r="E145" s="574"/>
      <c r="F145" s="574"/>
      <c r="G145" s="574"/>
      <c r="H145" s="574"/>
      <c r="I145" s="574"/>
      <c r="J145" s="575"/>
      <c r="O145" s="58"/>
    </row>
    <row r="146" spans="1:15" ht="15.75">
      <c r="A146" s="69">
        <v>630</v>
      </c>
      <c r="B146" s="70" t="s">
        <v>103</v>
      </c>
      <c r="C146" s="86">
        <v>648.09</v>
      </c>
      <c r="D146" s="86">
        <v>1096</v>
      </c>
      <c r="E146" s="86">
        <v>2500</v>
      </c>
      <c r="F146" s="86">
        <v>2500</v>
      </c>
      <c r="G146" s="86">
        <v>1666</v>
      </c>
      <c r="H146" s="86">
        <v>2500</v>
      </c>
      <c r="I146" s="86">
        <v>2500</v>
      </c>
      <c r="J146" s="86">
        <v>2500</v>
      </c>
      <c r="K146" s="49"/>
      <c r="L146" s="57"/>
      <c r="M146" s="57"/>
      <c r="N146" s="57"/>
      <c r="O146" s="57"/>
    </row>
    <row r="147" spans="1:15" ht="16.5" thickBot="1">
      <c r="A147" s="15">
        <v>640</v>
      </c>
      <c r="B147" s="215" t="s">
        <v>104</v>
      </c>
      <c r="C147" s="131"/>
      <c r="D147" s="131">
        <v>0</v>
      </c>
      <c r="E147" s="131">
        <v>500</v>
      </c>
      <c r="F147" s="131">
        <v>500</v>
      </c>
      <c r="G147" s="131"/>
      <c r="H147" s="131">
        <v>500</v>
      </c>
      <c r="I147" s="131">
        <v>500</v>
      </c>
      <c r="J147" s="131">
        <v>500</v>
      </c>
      <c r="K147" s="51"/>
      <c r="L147" s="131"/>
      <c r="M147" s="131"/>
      <c r="N147" s="131"/>
      <c r="O147" s="131"/>
    </row>
    <row r="148" spans="1:15" ht="16.5" thickBot="1">
      <c r="A148" s="15"/>
      <c r="B148" s="207" t="s">
        <v>26</v>
      </c>
      <c r="C148" s="206">
        <f aca="true" t="shared" si="6" ref="C148:H148">C146+C147</f>
        <v>648.09</v>
      </c>
      <c r="D148" s="206">
        <f t="shared" si="6"/>
        <v>1096</v>
      </c>
      <c r="E148" s="206">
        <f t="shared" si="6"/>
        <v>3000</v>
      </c>
      <c r="F148" s="206">
        <f t="shared" si="6"/>
        <v>3000</v>
      </c>
      <c r="G148" s="206">
        <f>SUM(G146:G147)</f>
        <v>1666</v>
      </c>
      <c r="H148" s="206">
        <f t="shared" si="6"/>
        <v>3000</v>
      </c>
      <c r="I148" s="206">
        <f>I146+I147</f>
        <v>3000</v>
      </c>
      <c r="J148" s="206">
        <f>J146+J147</f>
        <v>3000</v>
      </c>
      <c r="K148" s="211"/>
      <c r="L148" s="206"/>
      <c r="M148" s="206"/>
      <c r="N148" s="206"/>
      <c r="O148" s="206"/>
    </row>
    <row r="149" spans="1:15" ht="16.5" thickBot="1">
      <c r="A149" s="40"/>
      <c r="B149" s="240" t="s">
        <v>125</v>
      </c>
      <c r="C149" s="254">
        <f>C101+C143+C148</f>
        <v>267676.93000000005</v>
      </c>
      <c r="D149" s="254">
        <f>D101+D143+D148</f>
        <v>291488</v>
      </c>
      <c r="E149" s="254">
        <f>E101+E143+E148</f>
        <v>296780</v>
      </c>
      <c r="F149" s="254">
        <f>F101+F143+F148</f>
        <v>296780</v>
      </c>
      <c r="G149" s="254">
        <f>SUM(G101+G143+G148)</f>
        <v>287281</v>
      </c>
      <c r="H149" s="254">
        <f>H101+H143+H148</f>
        <v>295460</v>
      </c>
      <c r="I149" s="254">
        <f>I101+I143+I148</f>
        <v>318461</v>
      </c>
      <c r="J149" s="254">
        <f>J101+J143+J148</f>
        <v>318462</v>
      </c>
      <c r="K149" s="253"/>
      <c r="L149" s="254"/>
      <c r="M149" s="254"/>
      <c r="N149" s="254"/>
      <c r="O149" s="254"/>
    </row>
    <row r="150" spans="1:15" ht="16.5" thickBot="1">
      <c r="A150" s="40"/>
      <c r="B150" s="245" t="s">
        <v>126</v>
      </c>
      <c r="C150" s="263"/>
      <c r="D150" s="263">
        <v>50764</v>
      </c>
      <c r="E150" s="262">
        <v>17800</v>
      </c>
      <c r="F150" s="263">
        <v>24491</v>
      </c>
      <c r="G150" s="263">
        <v>24491</v>
      </c>
      <c r="H150" s="263">
        <v>29500</v>
      </c>
      <c r="I150" s="263">
        <v>29501</v>
      </c>
      <c r="J150" s="263">
        <v>29502</v>
      </c>
      <c r="K150" s="262"/>
      <c r="L150" s="263"/>
      <c r="M150" s="263"/>
      <c r="N150" s="263"/>
      <c r="O150" s="263"/>
    </row>
    <row r="151" spans="1:15" ht="16.5" thickBot="1">
      <c r="A151" s="22"/>
      <c r="B151" s="257" t="s">
        <v>27</v>
      </c>
      <c r="C151" s="264">
        <f>C149+C150</f>
        <v>267676.93000000005</v>
      </c>
      <c r="D151" s="264">
        <f>D149+D150</f>
        <v>342252</v>
      </c>
      <c r="E151" s="264">
        <f>E149+E150</f>
        <v>314580</v>
      </c>
      <c r="F151" s="264">
        <f>F149+F150</f>
        <v>321271</v>
      </c>
      <c r="G151" s="264">
        <f>SUM(G149:G150)</f>
        <v>311772</v>
      </c>
      <c r="H151" s="264">
        <f>H149+H150</f>
        <v>324960</v>
      </c>
      <c r="I151" s="264">
        <f>I149+I150</f>
        <v>347962</v>
      </c>
      <c r="J151" s="264">
        <f>J149+J150</f>
        <v>347964</v>
      </c>
      <c r="K151" s="264"/>
      <c r="L151" s="264"/>
      <c r="M151" s="264"/>
      <c r="N151" s="264"/>
      <c r="O151" s="264"/>
    </row>
    <row r="152" spans="1:10" ht="69.75" customHeight="1" thickBot="1">
      <c r="A152" s="3"/>
      <c r="C152" s="72"/>
      <c r="D152" s="133"/>
      <c r="E152" s="72"/>
      <c r="F152" s="72"/>
      <c r="G152" s="72"/>
      <c r="H152" s="72"/>
      <c r="I152" s="72"/>
      <c r="J152" s="72"/>
    </row>
    <row r="153" spans="1:15" ht="16.5" customHeight="1">
      <c r="A153" s="543" t="s">
        <v>32</v>
      </c>
      <c r="B153" s="544"/>
      <c r="C153" s="85" t="s">
        <v>156</v>
      </c>
      <c r="D153" s="85" t="s">
        <v>155</v>
      </c>
      <c r="E153" s="73" t="s">
        <v>157</v>
      </c>
      <c r="F153" s="73" t="s">
        <v>349</v>
      </c>
      <c r="G153" s="73" t="s">
        <v>156</v>
      </c>
      <c r="H153" s="73" t="s">
        <v>157</v>
      </c>
      <c r="I153" s="85" t="s">
        <v>155</v>
      </c>
      <c r="J153" s="73" t="s">
        <v>157</v>
      </c>
      <c r="K153" s="73" t="s">
        <v>507</v>
      </c>
      <c r="L153" s="73" t="s">
        <v>349</v>
      </c>
      <c r="M153" s="73" t="s">
        <v>157</v>
      </c>
      <c r="N153" s="85" t="s">
        <v>324</v>
      </c>
      <c r="O153" s="85" t="s">
        <v>324</v>
      </c>
    </row>
    <row r="154" spans="1:15" ht="13.5" thickBot="1">
      <c r="A154" s="553"/>
      <c r="B154" s="554"/>
      <c r="C154" s="92" t="s">
        <v>111</v>
      </c>
      <c r="D154" s="76" t="s">
        <v>112</v>
      </c>
      <c r="E154" s="81" t="s">
        <v>350</v>
      </c>
      <c r="F154" s="76" t="s">
        <v>350</v>
      </c>
      <c r="G154" s="76" t="s">
        <v>350</v>
      </c>
      <c r="H154" s="76" t="s">
        <v>351</v>
      </c>
      <c r="I154" s="76" t="s">
        <v>112</v>
      </c>
      <c r="J154" s="81" t="s">
        <v>350</v>
      </c>
      <c r="K154" s="79" t="s">
        <v>351</v>
      </c>
      <c r="L154" s="92" t="s">
        <v>351</v>
      </c>
      <c r="M154" s="92" t="s">
        <v>352</v>
      </c>
      <c r="N154" s="92" t="s">
        <v>460</v>
      </c>
      <c r="O154" s="92" t="s">
        <v>506</v>
      </c>
    </row>
    <row r="155" spans="1:16" ht="16.5" thickBot="1">
      <c r="A155" s="203" t="s">
        <v>400</v>
      </c>
      <c r="B155" s="576" t="s">
        <v>401</v>
      </c>
      <c r="C155" s="577"/>
      <c r="D155" s="577"/>
      <c r="E155" s="577"/>
      <c r="F155" s="577"/>
      <c r="G155" s="577"/>
      <c r="H155" s="577"/>
      <c r="I155" s="577"/>
      <c r="J155" s="578"/>
      <c r="P155" s="33"/>
    </row>
    <row r="156" spans="1:15" ht="16.5" thickBot="1">
      <c r="A156" s="21">
        <v>620</v>
      </c>
      <c r="B156" s="231" t="s">
        <v>2</v>
      </c>
      <c r="C156" s="92"/>
      <c r="D156" s="59"/>
      <c r="E156" s="79">
        <v>200</v>
      </c>
      <c r="F156" s="92">
        <v>150</v>
      </c>
      <c r="G156" s="92">
        <v>112</v>
      </c>
      <c r="H156" s="92">
        <v>250</v>
      </c>
      <c r="I156" s="92">
        <v>250</v>
      </c>
      <c r="J156" s="92">
        <v>250</v>
      </c>
      <c r="K156" s="77"/>
      <c r="L156" s="461"/>
      <c r="M156" s="461"/>
      <c r="N156" s="461"/>
      <c r="O156" s="461"/>
    </row>
    <row r="157" spans="1:15" ht="16.5" thickBot="1">
      <c r="A157" s="69">
        <v>630</v>
      </c>
      <c r="B157" s="226" t="s">
        <v>108</v>
      </c>
      <c r="C157" s="85">
        <v>2159</v>
      </c>
      <c r="D157" s="73">
        <v>2686</v>
      </c>
      <c r="E157" s="73">
        <v>2900</v>
      </c>
      <c r="F157" s="85">
        <v>4050</v>
      </c>
      <c r="G157" s="85">
        <v>3943</v>
      </c>
      <c r="H157" s="85">
        <v>3980</v>
      </c>
      <c r="I157" s="85">
        <v>3980</v>
      </c>
      <c r="J157" s="85">
        <v>3980</v>
      </c>
      <c r="K157" s="73"/>
      <c r="L157" s="85"/>
      <c r="M157" s="85"/>
      <c r="N157" s="85"/>
      <c r="O157" s="85"/>
    </row>
    <row r="158" spans="1:15" ht="16.5" thickBot="1">
      <c r="A158" s="22"/>
      <c r="B158" s="207" t="s">
        <v>35</v>
      </c>
      <c r="C158" s="206">
        <f>C157</f>
        <v>2159</v>
      </c>
      <c r="D158" s="206">
        <f>D157</f>
        <v>2686</v>
      </c>
      <c r="E158" s="206">
        <f>E157</f>
        <v>2900</v>
      </c>
      <c r="F158" s="206">
        <f>F157</f>
        <v>4050</v>
      </c>
      <c r="G158" s="206">
        <f>SUM(G156:G157)</f>
        <v>4055</v>
      </c>
      <c r="H158" s="206">
        <f>H156+H157</f>
        <v>4230</v>
      </c>
      <c r="I158" s="206">
        <f>I156+I157</f>
        <v>4230</v>
      </c>
      <c r="J158" s="206">
        <f>J156+J157</f>
        <v>4230</v>
      </c>
      <c r="K158" s="211"/>
      <c r="L158" s="206"/>
      <c r="M158" s="206"/>
      <c r="N158" s="206"/>
      <c r="O158" s="206"/>
    </row>
    <row r="159" spans="1:15" ht="16.5" thickBot="1">
      <c r="A159" s="237" t="s">
        <v>402</v>
      </c>
      <c r="B159" s="199" t="s">
        <v>403</v>
      </c>
      <c r="C159" s="73"/>
      <c r="D159" s="55"/>
      <c r="E159" s="73"/>
      <c r="F159" s="85"/>
      <c r="G159" s="85"/>
      <c r="H159" s="85"/>
      <c r="I159" s="85"/>
      <c r="J159" s="85"/>
      <c r="K159" s="73"/>
      <c r="L159" s="85"/>
      <c r="M159" s="85"/>
      <c r="N159" s="85"/>
      <c r="O159" s="85"/>
    </row>
    <row r="160" spans="1:15" ht="15.75">
      <c r="A160" s="21">
        <v>620</v>
      </c>
      <c r="B160" s="29" t="s">
        <v>2</v>
      </c>
      <c r="C160" s="56"/>
      <c r="D160" s="401"/>
      <c r="E160" s="50"/>
      <c r="F160" s="50"/>
      <c r="G160" s="50">
        <v>344</v>
      </c>
      <c r="H160" s="50">
        <v>850</v>
      </c>
      <c r="I160" s="50">
        <v>850</v>
      </c>
      <c r="J160" s="50">
        <v>850</v>
      </c>
      <c r="K160" s="50"/>
      <c r="L160" s="50"/>
      <c r="M160" s="50"/>
      <c r="N160" s="50"/>
      <c r="O160" s="50"/>
    </row>
    <row r="161" spans="1:15" ht="16.5" thickBot="1">
      <c r="A161" s="40">
        <v>630</v>
      </c>
      <c r="B161" s="221" t="s">
        <v>103</v>
      </c>
      <c r="C161" s="131">
        <v>17496.87</v>
      </c>
      <c r="D161" s="51">
        <v>16630</v>
      </c>
      <c r="E161" s="51">
        <v>20000</v>
      </c>
      <c r="F161" s="51">
        <v>22000</v>
      </c>
      <c r="G161" s="51">
        <v>19192</v>
      </c>
      <c r="H161" s="51">
        <v>21100</v>
      </c>
      <c r="I161" s="51">
        <v>21100</v>
      </c>
      <c r="J161" s="51">
        <v>21100</v>
      </c>
      <c r="K161" s="51"/>
      <c r="L161" s="51"/>
      <c r="M161" s="51"/>
      <c r="N161" s="51"/>
      <c r="O161" s="51"/>
    </row>
    <row r="162" spans="1:15" ht="15.75">
      <c r="A162" s="21">
        <v>640</v>
      </c>
      <c r="B162" s="65" t="s">
        <v>104</v>
      </c>
      <c r="C162" s="49">
        <v>1000</v>
      </c>
      <c r="D162" s="49">
        <v>1500</v>
      </c>
      <c r="E162" s="49">
        <v>4200</v>
      </c>
      <c r="F162" s="49">
        <v>4200</v>
      </c>
      <c r="G162" s="49">
        <v>4200</v>
      </c>
      <c r="H162" s="49">
        <v>5000</v>
      </c>
      <c r="I162" s="49">
        <v>5000</v>
      </c>
      <c r="J162" s="49">
        <v>5000</v>
      </c>
      <c r="K162" s="49"/>
      <c r="L162" s="49"/>
      <c r="M162" s="49"/>
      <c r="N162" s="49"/>
      <c r="O162" s="49"/>
    </row>
    <row r="163" spans="1:15" ht="16.5" thickBot="1">
      <c r="A163" s="388"/>
      <c r="B163" s="391" t="s">
        <v>36</v>
      </c>
      <c r="C163" s="394">
        <f>C161+C162</f>
        <v>18496.87</v>
      </c>
      <c r="D163" s="392">
        <f>D161+D162</f>
        <v>18130</v>
      </c>
      <c r="E163" s="392">
        <f>E161+E162</f>
        <v>24200</v>
      </c>
      <c r="F163" s="394">
        <f>SUM(F161:F162)</f>
        <v>26200</v>
      </c>
      <c r="G163" s="394">
        <f>SUM(G160:G162)</f>
        <v>23736</v>
      </c>
      <c r="H163" s="392">
        <f>H160+H161+H162</f>
        <v>26950</v>
      </c>
      <c r="I163" s="392">
        <f>I160+I161+I162</f>
        <v>26950</v>
      </c>
      <c r="J163" s="392">
        <f>J160+J161+J162</f>
        <v>26950</v>
      </c>
      <c r="K163" s="392"/>
      <c r="L163" s="392"/>
      <c r="M163" s="392"/>
      <c r="N163" s="392"/>
      <c r="O163" s="392"/>
    </row>
    <row r="164" spans="1:15" ht="16.5" thickBot="1">
      <c r="A164" s="203" t="s">
        <v>404</v>
      </c>
      <c r="B164" s="540" t="s">
        <v>405</v>
      </c>
      <c r="C164" s="541"/>
      <c r="D164" s="541"/>
      <c r="E164" s="541"/>
      <c r="F164" s="541"/>
      <c r="G164" s="541"/>
      <c r="H164" s="541"/>
      <c r="I164" s="541"/>
      <c r="J164" s="542"/>
      <c r="O164" s="134"/>
    </row>
    <row r="165" spans="1:15" ht="15.75">
      <c r="A165" s="69">
        <v>620</v>
      </c>
      <c r="B165" s="70" t="s">
        <v>2</v>
      </c>
      <c r="C165" s="86"/>
      <c r="D165" s="48"/>
      <c r="E165" s="54">
        <v>800</v>
      </c>
      <c r="F165" s="54">
        <v>1025</v>
      </c>
      <c r="G165" s="54">
        <v>1020</v>
      </c>
      <c r="H165" s="54">
        <v>1000</v>
      </c>
      <c r="I165" s="54">
        <v>1000</v>
      </c>
      <c r="J165" s="54">
        <v>1000</v>
      </c>
      <c r="K165" s="49"/>
      <c r="L165" s="49"/>
      <c r="M165" s="49"/>
      <c r="N165" s="49"/>
      <c r="O165" s="49"/>
    </row>
    <row r="166" spans="1:15" ht="15.75">
      <c r="A166" s="40">
        <v>630</v>
      </c>
      <c r="B166" s="215" t="s">
        <v>103</v>
      </c>
      <c r="C166" s="131">
        <v>79498.27</v>
      </c>
      <c r="D166" s="51">
        <v>79020</v>
      </c>
      <c r="E166" s="51">
        <v>86200</v>
      </c>
      <c r="F166" s="51">
        <v>70000</v>
      </c>
      <c r="G166" s="51">
        <v>70932</v>
      </c>
      <c r="H166" s="51">
        <v>76000</v>
      </c>
      <c r="I166" s="51">
        <v>76000</v>
      </c>
      <c r="J166" s="51">
        <v>76000</v>
      </c>
      <c r="K166" s="51"/>
      <c r="L166" s="51"/>
      <c r="M166" s="51"/>
      <c r="N166" s="51"/>
      <c r="O166" s="51"/>
    </row>
    <row r="167" spans="1:15" ht="16.5" thickBot="1">
      <c r="A167" s="69">
        <v>640</v>
      </c>
      <c r="B167" s="402" t="s">
        <v>104</v>
      </c>
      <c r="C167" s="76"/>
      <c r="D167" s="81">
        <v>5500</v>
      </c>
      <c r="E167" s="81"/>
      <c r="F167" s="81">
        <v>5500</v>
      </c>
      <c r="G167" s="81">
        <v>5500</v>
      </c>
      <c r="H167" s="81"/>
      <c r="I167" s="81"/>
      <c r="J167" s="81"/>
      <c r="K167" s="81"/>
      <c r="L167" s="81"/>
      <c r="M167" s="81"/>
      <c r="N167" s="81"/>
      <c r="O167" s="81"/>
    </row>
    <row r="168" spans="1:15" ht="16.5" thickBot="1">
      <c r="A168" s="40"/>
      <c r="B168" s="207" t="s">
        <v>37</v>
      </c>
      <c r="C168" s="211">
        <f>C166+C167</f>
        <v>79498.27</v>
      </c>
      <c r="D168" s="211">
        <f>D166+D167</f>
        <v>84520</v>
      </c>
      <c r="E168" s="211">
        <f>E166+E167</f>
        <v>86200</v>
      </c>
      <c r="F168" s="211">
        <f>SUM(F165:F167)</f>
        <v>76525</v>
      </c>
      <c r="G168" s="211">
        <f>SUM(G165:G167)</f>
        <v>77452</v>
      </c>
      <c r="H168" s="211">
        <f>H165+H166</f>
        <v>77000</v>
      </c>
      <c r="I168" s="211">
        <f>I165+I166</f>
        <v>77000</v>
      </c>
      <c r="J168" s="211">
        <f>J165+J166</f>
        <v>77000</v>
      </c>
      <c r="K168" s="211"/>
      <c r="L168" s="211"/>
      <c r="M168" s="211"/>
      <c r="N168" s="211"/>
      <c r="O168" s="211"/>
    </row>
    <row r="169" spans="1:16" ht="16.5" thickBot="1">
      <c r="A169" s="203" t="s">
        <v>406</v>
      </c>
      <c r="B169" s="540" t="s">
        <v>407</v>
      </c>
      <c r="C169" s="541"/>
      <c r="D169" s="541"/>
      <c r="E169" s="541"/>
      <c r="F169" s="541"/>
      <c r="G169" s="541"/>
      <c r="H169" s="541"/>
      <c r="I169" s="541"/>
      <c r="J169" s="542"/>
      <c r="P169" s="33"/>
    </row>
    <row r="170" spans="1:15" ht="15.75">
      <c r="A170" s="69">
        <v>630</v>
      </c>
      <c r="B170" s="70" t="s">
        <v>103</v>
      </c>
      <c r="C170" s="54"/>
      <c r="D170" s="86">
        <v>9</v>
      </c>
      <c r="E170" s="54">
        <v>1000</v>
      </c>
      <c r="F170" s="54">
        <v>1000</v>
      </c>
      <c r="G170" s="54"/>
      <c r="H170" s="54">
        <v>1000</v>
      </c>
      <c r="I170" s="54">
        <v>1000</v>
      </c>
      <c r="J170" s="54">
        <v>1000</v>
      </c>
      <c r="K170" s="49"/>
      <c r="L170" s="49"/>
      <c r="M170" s="49"/>
      <c r="N170" s="49"/>
      <c r="O170" s="49"/>
    </row>
    <row r="171" spans="1:15" ht="16.5" thickBot="1">
      <c r="A171" s="15">
        <v>640</v>
      </c>
      <c r="B171" s="215" t="s">
        <v>104</v>
      </c>
      <c r="C171" s="51">
        <v>520</v>
      </c>
      <c r="D171" s="131">
        <v>205</v>
      </c>
      <c r="E171" s="131">
        <v>1500</v>
      </c>
      <c r="F171" s="131">
        <v>1500</v>
      </c>
      <c r="G171" s="131">
        <v>250</v>
      </c>
      <c r="H171" s="131">
        <v>1500</v>
      </c>
      <c r="I171" s="131">
        <v>1500</v>
      </c>
      <c r="J171" s="131">
        <v>1500</v>
      </c>
      <c r="K171" s="51"/>
      <c r="L171" s="131"/>
      <c r="M171" s="131"/>
      <c r="N171" s="131"/>
      <c r="O171" s="131"/>
    </row>
    <row r="172" spans="1:15" ht="16.5" thickBot="1">
      <c r="A172" s="22"/>
      <c r="B172" s="207" t="s">
        <v>38</v>
      </c>
      <c r="C172" s="211">
        <f>C170+C171</f>
        <v>520</v>
      </c>
      <c r="D172" s="211">
        <f>D170+D171</f>
        <v>214</v>
      </c>
      <c r="E172" s="211">
        <f>E170+E171</f>
        <v>2500</v>
      </c>
      <c r="F172" s="211">
        <f>F170+F171</f>
        <v>2500</v>
      </c>
      <c r="G172" s="211">
        <f>SUM(G170:G171)</f>
        <v>250</v>
      </c>
      <c r="H172" s="211">
        <f>H170+H171</f>
        <v>2500</v>
      </c>
      <c r="I172" s="211">
        <f>I170+I171</f>
        <v>2500</v>
      </c>
      <c r="J172" s="211">
        <f>J170+J171</f>
        <v>2500</v>
      </c>
      <c r="K172" s="211"/>
      <c r="L172" s="211"/>
      <c r="M172" s="211"/>
      <c r="N172" s="211"/>
      <c r="O172" s="211"/>
    </row>
    <row r="173" spans="1:16" ht="16.5" thickBot="1">
      <c r="A173" s="203" t="s">
        <v>408</v>
      </c>
      <c r="B173" s="540" t="s">
        <v>409</v>
      </c>
      <c r="C173" s="541"/>
      <c r="D173" s="541"/>
      <c r="E173" s="541"/>
      <c r="F173" s="541"/>
      <c r="G173" s="541"/>
      <c r="H173" s="541"/>
      <c r="I173" s="541"/>
      <c r="J173" s="542"/>
      <c r="P173" s="33"/>
    </row>
    <row r="174" spans="1:15" ht="15.75">
      <c r="A174" s="69">
        <v>630</v>
      </c>
      <c r="B174" s="70" t="s">
        <v>103</v>
      </c>
      <c r="C174" s="54">
        <v>269</v>
      </c>
      <c r="D174" s="86">
        <v>376</v>
      </c>
      <c r="E174" s="86">
        <v>500</v>
      </c>
      <c r="F174" s="86">
        <v>500</v>
      </c>
      <c r="G174" s="86">
        <v>260</v>
      </c>
      <c r="H174" s="86">
        <v>500</v>
      </c>
      <c r="I174" s="86">
        <v>500</v>
      </c>
      <c r="J174" s="86">
        <v>500</v>
      </c>
      <c r="K174" s="49"/>
      <c r="L174" s="57"/>
      <c r="M174" s="57"/>
      <c r="N174" s="57"/>
      <c r="O174" s="57"/>
    </row>
    <row r="175" spans="1:15" ht="16.5" thickBot="1">
      <c r="A175" s="15">
        <v>640</v>
      </c>
      <c r="B175" s="215" t="s">
        <v>104</v>
      </c>
      <c r="C175" s="51">
        <v>200</v>
      </c>
      <c r="D175" s="131">
        <v>200</v>
      </c>
      <c r="E175" s="131">
        <v>200</v>
      </c>
      <c r="F175" s="131">
        <v>200</v>
      </c>
      <c r="G175" s="131"/>
      <c r="H175" s="131">
        <v>200</v>
      </c>
      <c r="I175" s="131">
        <v>200</v>
      </c>
      <c r="J175" s="131">
        <v>200</v>
      </c>
      <c r="K175" s="51"/>
      <c r="L175" s="131"/>
      <c r="M175" s="131"/>
      <c r="N175" s="131"/>
      <c r="O175" s="131"/>
    </row>
    <row r="176" spans="1:15" ht="16.5" thickBot="1">
      <c r="A176" s="15"/>
      <c r="B176" s="207" t="s">
        <v>39</v>
      </c>
      <c r="C176" s="211">
        <f>C174+C175</f>
        <v>469</v>
      </c>
      <c r="D176" s="211">
        <f>D174+D175</f>
        <v>576</v>
      </c>
      <c r="E176" s="211">
        <f>E174+E175</f>
        <v>700</v>
      </c>
      <c r="F176" s="211">
        <f>F174+F175</f>
        <v>700</v>
      </c>
      <c r="G176" s="211">
        <f>SUM(G174:G175)</f>
        <v>260</v>
      </c>
      <c r="H176" s="211">
        <f>H174+H175</f>
        <v>700</v>
      </c>
      <c r="I176" s="211">
        <f>I174+I175</f>
        <v>700</v>
      </c>
      <c r="J176" s="211">
        <f>J174+J175</f>
        <v>700</v>
      </c>
      <c r="K176" s="211"/>
      <c r="L176" s="211"/>
      <c r="M176" s="211"/>
      <c r="N176" s="211"/>
      <c r="O176" s="211"/>
    </row>
    <row r="177" spans="1:16" ht="16.5" thickBot="1">
      <c r="A177" s="222" t="s">
        <v>410</v>
      </c>
      <c r="B177" s="540" t="s">
        <v>411</v>
      </c>
      <c r="C177" s="541"/>
      <c r="D177" s="541"/>
      <c r="E177" s="541"/>
      <c r="F177" s="541"/>
      <c r="G177" s="541"/>
      <c r="H177" s="541"/>
      <c r="I177" s="541"/>
      <c r="J177" s="542"/>
      <c r="P177" s="33"/>
    </row>
    <row r="178" spans="1:15" ht="16.5" thickBot="1">
      <c r="A178" s="15">
        <v>640</v>
      </c>
      <c r="B178" s="235" t="s">
        <v>104</v>
      </c>
      <c r="C178" s="238">
        <v>12796.8</v>
      </c>
      <c r="D178" s="238">
        <v>25000</v>
      </c>
      <c r="E178" s="239">
        <v>20000</v>
      </c>
      <c r="F178" s="239">
        <v>20000</v>
      </c>
      <c r="G178" s="239">
        <v>19885</v>
      </c>
      <c r="H178" s="239">
        <v>30000</v>
      </c>
      <c r="I178" s="239">
        <v>30001</v>
      </c>
      <c r="J178" s="239">
        <v>30002</v>
      </c>
      <c r="K178" s="505"/>
      <c r="L178" s="506"/>
      <c r="M178" s="506"/>
      <c r="N178" s="506"/>
      <c r="O178" s="506"/>
    </row>
    <row r="179" spans="1:15" ht="16.5" thickBot="1">
      <c r="A179" s="40"/>
      <c r="B179" s="207" t="s">
        <v>142</v>
      </c>
      <c r="C179" s="211">
        <f>C178</f>
        <v>12796.8</v>
      </c>
      <c r="D179" s="211">
        <f>D178</f>
        <v>25000</v>
      </c>
      <c r="E179" s="211">
        <f>E178</f>
        <v>20000</v>
      </c>
      <c r="F179" s="211">
        <f>F178</f>
        <v>20000</v>
      </c>
      <c r="G179" s="211">
        <f>SUM(G178)</f>
        <v>19885</v>
      </c>
      <c r="H179" s="211">
        <f>H178</f>
        <v>30000</v>
      </c>
      <c r="I179" s="211">
        <f>I178</f>
        <v>30001</v>
      </c>
      <c r="J179" s="211">
        <f>J178</f>
        <v>30002</v>
      </c>
      <c r="K179" s="211"/>
      <c r="L179" s="211"/>
      <c r="M179" s="211"/>
      <c r="N179" s="211"/>
      <c r="O179" s="211"/>
    </row>
    <row r="180" spans="1:15" ht="16.5" thickBot="1">
      <c r="A180" s="203" t="s">
        <v>412</v>
      </c>
      <c r="B180" s="540" t="s">
        <v>413</v>
      </c>
      <c r="C180" s="541"/>
      <c r="D180" s="541"/>
      <c r="E180" s="541"/>
      <c r="F180" s="541"/>
      <c r="G180" s="541"/>
      <c r="H180" s="541"/>
      <c r="I180" s="541"/>
      <c r="J180" s="542"/>
      <c r="O180" s="134"/>
    </row>
    <row r="181" spans="1:15" ht="16.5" thickBot="1">
      <c r="A181" s="42">
        <v>630</v>
      </c>
      <c r="B181" s="235" t="s">
        <v>103</v>
      </c>
      <c r="C181" s="238"/>
      <c r="D181" s="239">
        <v>0</v>
      </c>
      <c r="E181" s="239">
        <v>1000</v>
      </c>
      <c r="F181" s="239">
        <v>0</v>
      </c>
      <c r="G181" s="239"/>
      <c r="H181" s="239">
        <v>1000</v>
      </c>
      <c r="I181" s="239">
        <v>1001</v>
      </c>
      <c r="J181" s="239">
        <v>1002</v>
      </c>
      <c r="K181" s="505"/>
      <c r="L181" s="506"/>
      <c r="M181" s="506"/>
      <c r="N181" s="506"/>
      <c r="O181" s="506"/>
    </row>
    <row r="182" spans="1:15" ht="16.5" thickBot="1">
      <c r="A182" s="208"/>
      <c r="B182" s="519" t="s">
        <v>143</v>
      </c>
      <c r="C182" s="206">
        <f>C181</f>
        <v>0</v>
      </c>
      <c r="D182" s="206">
        <f>D181</f>
        <v>0</v>
      </c>
      <c r="E182" s="206">
        <f>E181</f>
        <v>1000</v>
      </c>
      <c r="F182" s="206">
        <f>F181</f>
        <v>0</v>
      </c>
      <c r="G182" s="206"/>
      <c r="H182" s="206">
        <f>H181</f>
        <v>1000</v>
      </c>
      <c r="I182" s="206">
        <f>I181</f>
        <v>1001</v>
      </c>
      <c r="J182" s="206">
        <f>J181</f>
        <v>1002</v>
      </c>
      <c r="K182" s="211"/>
      <c r="L182" s="206"/>
      <c r="M182" s="206"/>
      <c r="N182" s="206"/>
      <c r="O182" s="206"/>
    </row>
    <row r="183" spans="1:15" ht="15.75">
      <c r="A183" s="11"/>
      <c r="B183" s="291"/>
      <c r="C183" s="45"/>
      <c r="D183" s="45"/>
      <c r="E183" s="45"/>
      <c r="F183" s="45"/>
      <c r="G183" s="45"/>
      <c r="H183" s="45"/>
      <c r="I183" s="45"/>
      <c r="J183" s="213"/>
      <c r="K183" s="45"/>
      <c r="L183" s="45"/>
      <c r="M183" s="45"/>
      <c r="N183" s="45"/>
      <c r="O183" s="45"/>
    </row>
    <row r="184" spans="1:15" ht="1.5" customHeight="1">
      <c r="A184" s="11"/>
      <c r="B184" s="291"/>
      <c r="C184" s="45"/>
      <c r="D184" s="45"/>
      <c r="E184" s="45"/>
      <c r="F184" s="45"/>
      <c r="G184" s="45"/>
      <c r="H184" s="45"/>
      <c r="I184" s="45"/>
      <c r="J184" s="213"/>
      <c r="K184" s="45"/>
      <c r="L184" s="45"/>
      <c r="M184" s="45"/>
      <c r="N184" s="45"/>
      <c r="O184" s="45"/>
    </row>
    <row r="185" spans="1:15" ht="16.5" thickBot="1">
      <c r="A185" s="11"/>
      <c r="B185" s="525"/>
      <c r="C185" s="45"/>
      <c r="D185" s="45"/>
      <c r="E185" s="45"/>
      <c r="F185" s="45"/>
      <c r="G185" s="45"/>
      <c r="H185" s="45"/>
      <c r="I185" s="45"/>
      <c r="J185" s="213"/>
      <c r="K185" s="45"/>
      <c r="L185" s="45"/>
      <c r="M185" s="45"/>
      <c r="N185" s="45"/>
      <c r="O185" s="45"/>
    </row>
    <row r="186" spans="1:16" ht="16.5" thickBot="1">
      <c r="A186" s="203" t="s">
        <v>414</v>
      </c>
      <c r="B186" s="540" t="s">
        <v>415</v>
      </c>
      <c r="C186" s="541"/>
      <c r="D186" s="541"/>
      <c r="E186" s="541"/>
      <c r="F186" s="541"/>
      <c r="G186" s="541"/>
      <c r="H186" s="541"/>
      <c r="I186" s="541"/>
      <c r="J186" s="541"/>
      <c r="K186" s="424"/>
      <c r="L186" s="424"/>
      <c r="M186" s="424"/>
      <c r="N186" s="424"/>
      <c r="O186" s="134"/>
      <c r="P186" s="33"/>
    </row>
    <row r="187" spans="1:15" ht="15.75">
      <c r="A187" s="69">
        <v>610</v>
      </c>
      <c r="B187" s="70" t="s">
        <v>12</v>
      </c>
      <c r="C187" s="54">
        <v>12504.82</v>
      </c>
      <c r="D187" s="86">
        <v>15997</v>
      </c>
      <c r="E187" s="86">
        <v>17000</v>
      </c>
      <c r="F187" s="86">
        <v>17000</v>
      </c>
      <c r="G187" s="86">
        <v>16671</v>
      </c>
      <c r="H187" s="86">
        <v>17000</v>
      </c>
      <c r="I187" s="86">
        <v>17000</v>
      </c>
      <c r="J187" s="86">
        <v>17000</v>
      </c>
      <c r="K187" s="49"/>
      <c r="L187" s="57"/>
      <c r="M187" s="57"/>
      <c r="N187" s="57"/>
      <c r="O187" s="57"/>
    </row>
    <row r="188" spans="1:15" ht="15.75">
      <c r="A188" s="15">
        <v>620</v>
      </c>
      <c r="B188" s="64" t="s">
        <v>2</v>
      </c>
      <c r="C188" s="50">
        <v>4467.31</v>
      </c>
      <c r="D188" s="56">
        <v>5342</v>
      </c>
      <c r="E188" s="56">
        <v>8040</v>
      </c>
      <c r="F188" s="56">
        <v>8040</v>
      </c>
      <c r="G188" s="56">
        <v>7330</v>
      </c>
      <c r="H188" s="56">
        <v>8000</v>
      </c>
      <c r="I188" s="56">
        <v>8000</v>
      </c>
      <c r="J188" s="56">
        <v>8000</v>
      </c>
      <c r="K188" s="50"/>
      <c r="L188" s="56"/>
      <c r="M188" s="56"/>
      <c r="N188" s="56"/>
      <c r="O188" s="56"/>
    </row>
    <row r="189" spans="1:15" ht="15.75">
      <c r="A189" s="15">
        <v>630</v>
      </c>
      <c r="B189" s="64" t="s">
        <v>103</v>
      </c>
      <c r="C189" s="50">
        <v>46353.23</v>
      </c>
      <c r="D189" s="56">
        <v>40513</v>
      </c>
      <c r="E189" s="56">
        <v>36000</v>
      </c>
      <c r="F189" s="56">
        <v>36000</v>
      </c>
      <c r="G189" s="56">
        <v>31878</v>
      </c>
      <c r="H189" s="56">
        <v>37000</v>
      </c>
      <c r="I189" s="56">
        <v>37000</v>
      </c>
      <c r="J189" s="56">
        <v>37000</v>
      </c>
      <c r="K189" s="50"/>
      <c r="L189" s="56"/>
      <c r="M189" s="56"/>
      <c r="N189" s="56"/>
      <c r="O189" s="56"/>
    </row>
    <row r="190" spans="1:15" ht="16.5" thickBot="1">
      <c r="A190" s="15">
        <v>640</v>
      </c>
      <c r="B190" s="215" t="s">
        <v>104</v>
      </c>
      <c r="C190" s="51"/>
      <c r="D190" s="131">
        <v>0</v>
      </c>
      <c r="E190" s="131">
        <v>100</v>
      </c>
      <c r="F190" s="131">
        <v>100</v>
      </c>
      <c r="G190" s="131">
        <v>94</v>
      </c>
      <c r="H190" s="131">
        <v>100</v>
      </c>
      <c r="I190" s="131">
        <v>100</v>
      </c>
      <c r="J190" s="131">
        <v>100</v>
      </c>
      <c r="K190" s="51"/>
      <c r="L190" s="131"/>
      <c r="M190" s="131"/>
      <c r="N190" s="131"/>
      <c r="O190" s="131"/>
    </row>
    <row r="191" spans="1:15" ht="16.5" thickBot="1">
      <c r="A191" s="15"/>
      <c r="B191" s="207" t="s">
        <v>33</v>
      </c>
      <c r="C191" s="211">
        <f aca="true" t="shared" si="7" ref="C191:H191">SUM(C187:C190)</f>
        <v>63325.36</v>
      </c>
      <c r="D191" s="211">
        <f t="shared" si="7"/>
        <v>61852</v>
      </c>
      <c r="E191" s="211">
        <f t="shared" si="7"/>
        <v>61140</v>
      </c>
      <c r="F191" s="211">
        <f t="shared" si="7"/>
        <v>61140</v>
      </c>
      <c r="G191" s="211">
        <f>SUM(G187:G190)</f>
        <v>55973</v>
      </c>
      <c r="H191" s="211">
        <f t="shared" si="7"/>
        <v>62100</v>
      </c>
      <c r="I191" s="211">
        <f>SUM(I187:I190)</f>
        <v>62100</v>
      </c>
      <c r="J191" s="211">
        <f>SUM(J187:J190)</f>
        <v>62100</v>
      </c>
      <c r="K191" s="211"/>
      <c r="L191" s="211"/>
      <c r="M191" s="211"/>
      <c r="N191" s="211"/>
      <c r="O191" s="211"/>
    </row>
    <row r="192" spans="1:15" ht="16.5" thickBot="1">
      <c r="A192" s="15"/>
      <c r="B192" s="240" t="s">
        <v>127</v>
      </c>
      <c r="C192" s="253">
        <f>C158+C163+C168+C172+C176+C179+C182+C191</f>
        <v>177265.3</v>
      </c>
      <c r="D192" s="253">
        <f>D158+D163+D168+D172+D176+D179+D182+D191</f>
        <v>192978</v>
      </c>
      <c r="E192" s="253">
        <f>E158+E163+E168+E172+E176+E179+E182+E191</f>
        <v>198640</v>
      </c>
      <c r="F192" s="253">
        <f>F158+F163+F168+F172+F176+F179+F182+F191</f>
        <v>191115</v>
      </c>
      <c r="G192" s="253">
        <f>SUM(G158+G163+G168+G172+G176+G179+G191)</f>
        <v>181611</v>
      </c>
      <c r="H192" s="253">
        <f>H158+H163+H168+H172+H176+H179+H182+H191</f>
        <v>204480</v>
      </c>
      <c r="I192" s="253">
        <f>I158+I163+I168+I172+I176+I179+I182+I191</f>
        <v>204482</v>
      </c>
      <c r="J192" s="253">
        <f>J158+J163+J168+J172+J176+J179+J182+J191</f>
        <v>204484</v>
      </c>
      <c r="K192" s="253"/>
      <c r="L192" s="253"/>
      <c r="M192" s="253"/>
      <c r="N192" s="253"/>
      <c r="O192" s="253"/>
    </row>
    <row r="193" spans="1:15" ht="16.5" thickBot="1">
      <c r="A193" s="40"/>
      <c r="B193" s="284" t="s">
        <v>128</v>
      </c>
      <c r="C193" s="425">
        <v>7140</v>
      </c>
      <c r="D193" s="426">
        <v>9616</v>
      </c>
      <c r="E193" s="426">
        <v>13000</v>
      </c>
      <c r="F193" s="426">
        <v>2910</v>
      </c>
      <c r="G193" s="426">
        <v>2910</v>
      </c>
      <c r="H193" s="426">
        <v>22000</v>
      </c>
      <c r="I193" s="426">
        <v>22001</v>
      </c>
      <c r="J193" s="426">
        <v>22002</v>
      </c>
      <c r="K193" s="425"/>
      <c r="L193" s="426"/>
      <c r="M193" s="426"/>
      <c r="N193" s="426"/>
      <c r="O193" s="426"/>
    </row>
    <row r="194" spans="1:15" ht="16.5" thickBot="1">
      <c r="A194" s="403"/>
      <c r="B194" s="427" t="s">
        <v>34</v>
      </c>
      <c r="C194" s="243">
        <f>C192+C193</f>
        <v>184405.3</v>
      </c>
      <c r="D194" s="243">
        <f>D192+D193</f>
        <v>202594</v>
      </c>
      <c r="E194" s="243">
        <f>E192+E193</f>
        <v>211640</v>
      </c>
      <c r="F194" s="244">
        <f>F192+F193</f>
        <v>194025</v>
      </c>
      <c r="G194" s="244">
        <f>SUM(G192:G193)</f>
        <v>184521</v>
      </c>
      <c r="H194" s="244">
        <f>H192+H193</f>
        <v>226480</v>
      </c>
      <c r="I194" s="244">
        <f>I192+I193</f>
        <v>226483</v>
      </c>
      <c r="J194" s="244">
        <f>J192+J193</f>
        <v>226486</v>
      </c>
      <c r="K194" s="243"/>
      <c r="L194" s="244"/>
      <c r="M194" s="244"/>
      <c r="N194" s="244"/>
      <c r="O194" s="244"/>
    </row>
    <row r="195" spans="2:10" ht="25.5" customHeight="1" thickBot="1">
      <c r="B195" s="2"/>
      <c r="C195" s="456"/>
      <c r="D195" s="133"/>
      <c r="E195" s="456"/>
      <c r="F195" s="456"/>
      <c r="G195" s="456"/>
      <c r="H195" s="456"/>
      <c r="I195" s="456"/>
      <c r="J195" s="72"/>
    </row>
    <row r="196" spans="1:15" ht="15.75" customHeight="1">
      <c r="A196" s="543" t="s">
        <v>40</v>
      </c>
      <c r="B196" s="544"/>
      <c r="C196" s="85" t="s">
        <v>156</v>
      </c>
      <c r="D196" s="85" t="s">
        <v>155</v>
      </c>
      <c r="E196" s="73" t="s">
        <v>157</v>
      </c>
      <c r="F196" s="73" t="s">
        <v>349</v>
      </c>
      <c r="G196" s="73" t="s">
        <v>156</v>
      </c>
      <c r="H196" s="73" t="s">
        <v>157</v>
      </c>
      <c r="I196" s="85" t="s">
        <v>155</v>
      </c>
      <c r="J196" s="73" t="s">
        <v>157</v>
      </c>
      <c r="K196" s="73" t="s">
        <v>507</v>
      </c>
      <c r="L196" s="73" t="s">
        <v>349</v>
      </c>
      <c r="M196" s="73" t="s">
        <v>157</v>
      </c>
      <c r="N196" s="85" t="s">
        <v>324</v>
      </c>
      <c r="O196" s="85" t="s">
        <v>324</v>
      </c>
    </row>
    <row r="197" spans="1:15" ht="13.5" thickBot="1">
      <c r="A197" s="553"/>
      <c r="B197" s="554"/>
      <c r="C197" s="92" t="s">
        <v>111</v>
      </c>
      <c r="D197" s="76" t="s">
        <v>112</v>
      </c>
      <c r="E197" s="81" t="s">
        <v>350</v>
      </c>
      <c r="F197" s="76" t="s">
        <v>350</v>
      </c>
      <c r="G197" s="76" t="s">
        <v>350</v>
      </c>
      <c r="H197" s="76" t="s">
        <v>351</v>
      </c>
      <c r="I197" s="76" t="s">
        <v>112</v>
      </c>
      <c r="J197" s="81" t="s">
        <v>350</v>
      </c>
      <c r="K197" s="79" t="s">
        <v>351</v>
      </c>
      <c r="L197" s="92" t="s">
        <v>351</v>
      </c>
      <c r="M197" s="92" t="s">
        <v>352</v>
      </c>
      <c r="N197" s="92" t="s">
        <v>460</v>
      </c>
      <c r="O197" s="92" t="s">
        <v>506</v>
      </c>
    </row>
    <row r="198" spans="1:15" ht="16.5" thickBot="1">
      <c r="A198" s="203" t="s">
        <v>416</v>
      </c>
      <c r="B198" s="540" t="s">
        <v>417</v>
      </c>
      <c r="C198" s="541"/>
      <c r="D198" s="541"/>
      <c r="E198" s="541"/>
      <c r="F198" s="541"/>
      <c r="G198" s="541"/>
      <c r="H198" s="541"/>
      <c r="I198" s="541"/>
      <c r="J198" s="542"/>
      <c r="L198" s="8"/>
      <c r="O198" s="61"/>
    </row>
    <row r="199" spans="1:15" ht="15.75">
      <c r="A199" s="69">
        <v>620</v>
      </c>
      <c r="B199" s="70" t="s">
        <v>2</v>
      </c>
      <c r="C199" s="86"/>
      <c r="D199" s="48"/>
      <c r="E199" s="54">
        <v>6500</v>
      </c>
      <c r="F199" s="54">
        <v>6500</v>
      </c>
      <c r="G199" s="54">
        <v>4911</v>
      </c>
      <c r="H199" s="54">
        <v>5500</v>
      </c>
      <c r="I199" s="54">
        <v>5500</v>
      </c>
      <c r="J199" s="54">
        <v>5500</v>
      </c>
      <c r="K199" s="49"/>
      <c r="L199" s="49"/>
      <c r="M199" s="49"/>
      <c r="N199" s="49"/>
      <c r="O199" s="49"/>
    </row>
    <row r="200" spans="1:15" ht="16.5" thickBot="1">
      <c r="A200" s="69">
        <v>630</v>
      </c>
      <c r="B200" s="235" t="s">
        <v>103</v>
      </c>
      <c r="C200" s="76">
        <v>24969.5</v>
      </c>
      <c r="D200" s="81">
        <v>36655</v>
      </c>
      <c r="E200" s="81">
        <v>35000</v>
      </c>
      <c r="F200" s="81">
        <v>32600</v>
      </c>
      <c r="G200" s="81">
        <v>23641</v>
      </c>
      <c r="H200" s="81">
        <v>30000</v>
      </c>
      <c r="I200" s="81">
        <v>30000</v>
      </c>
      <c r="J200" s="81">
        <v>30000</v>
      </c>
      <c r="K200" s="81"/>
      <c r="L200" s="81"/>
      <c r="M200" s="81"/>
      <c r="N200" s="81"/>
      <c r="O200" s="81"/>
    </row>
    <row r="201" spans="1:15" ht="16.5" thickBot="1">
      <c r="A201" s="22"/>
      <c r="B201" s="207" t="s">
        <v>43</v>
      </c>
      <c r="C201" s="211">
        <f>C200</f>
        <v>24969.5</v>
      </c>
      <c r="D201" s="211">
        <f>D200</f>
        <v>36655</v>
      </c>
      <c r="E201" s="211">
        <f>E200</f>
        <v>35000</v>
      </c>
      <c r="F201" s="211">
        <f>F200</f>
        <v>32600</v>
      </c>
      <c r="G201" s="211">
        <f>SUM(G199:G200)</f>
        <v>28552</v>
      </c>
      <c r="H201" s="211">
        <f>H199+H200</f>
        <v>35500</v>
      </c>
      <c r="I201" s="211">
        <f>I199+I200</f>
        <v>35500</v>
      </c>
      <c r="J201" s="211">
        <f>J199+J200</f>
        <v>35500</v>
      </c>
      <c r="K201" s="211"/>
      <c r="L201" s="211"/>
      <c r="M201" s="211"/>
      <c r="N201" s="211"/>
      <c r="O201" s="211"/>
    </row>
    <row r="202" spans="1:15" ht="16.5" thickBot="1">
      <c r="A202" s="203" t="s">
        <v>418</v>
      </c>
      <c r="B202" s="540" t="s">
        <v>419</v>
      </c>
      <c r="C202" s="541"/>
      <c r="D202" s="541"/>
      <c r="E202" s="541"/>
      <c r="F202" s="541"/>
      <c r="G202" s="541"/>
      <c r="H202" s="541"/>
      <c r="I202" s="541"/>
      <c r="J202" s="542"/>
      <c r="O202" s="474"/>
    </row>
    <row r="203" spans="1:15" ht="15.75">
      <c r="A203" s="21">
        <v>610</v>
      </c>
      <c r="B203" s="70" t="s">
        <v>12</v>
      </c>
      <c r="C203" s="54">
        <v>3921.44</v>
      </c>
      <c r="D203" s="86">
        <v>4947</v>
      </c>
      <c r="E203" s="54">
        <v>5300</v>
      </c>
      <c r="F203" s="86">
        <v>5300</v>
      </c>
      <c r="G203" s="86">
        <v>5050</v>
      </c>
      <c r="H203" s="86">
        <v>5300</v>
      </c>
      <c r="I203" s="86">
        <v>5300</v>
      </c>
      <c r="J203" s="86">
        <v>5300</v>
      </c>
      <c r="K203" s="49"/>
      <c r="L203" s="57"/>
      <c r="M203" s="57"/>
      <c r="N203" s="57"/>
      <c r="O203" s="57"/>
    </row>
    <row r="204" spans="1:15" ht="15.75">
      <c r="A204" s="15">
        <v>620</v>
      </c>
      <c r="B204" s="64" t="s">
        <v>2</v>
      </c>
      <c r="C204" s="50">
        <v>1375.48</v>
      </c>
      <c r="D204" s="56">
        <v>1517</v>
      </c>
      <c r="E204" s="50">
        <v>3550</v>
      </c>
      <c r="F204" s="56">
        <v>3550</v>
      </c>
      <c r="G204" s="56">
        <v>2940</v>
      </c>
      <c r="H204" s="56">
        <v>3550</v>
      </c>
      <c r="I204" s="56">
        <v>3550</v>
      </c>
      <c r="J204" s="56">
        <v>3550</v>
      </c>
      <c r="K204" s="50"/>
      <c r="L204" s="56"/>
      <c r="M204" s="56"/>
      <c r="N204" s="56"/>
      <c r="O204" s="56"/>
    </row>
    <row r="205" spans="1:15" ht="15.75">
      <c r="A205" s="15">
        <v>630</v>
      </c>
      <c r="B205" s="64" t="s">
        <v>103</v>
      </c>
      <c r="C205" s="50">
        <v>98042.12</v>
      </c>
      <c r="D205" s="56">
        <v>126216</v>
      </c>
      <c r="E205" s="50">
        <v>142700</v>
      </c>
      <c r="F205" s="50">
        <v>175075</v>
      </c>
      <c r="G205" s="50">
        <v>149118</v>
      </c>
      <c r="H205" s="50">
        <v>254000</v>
      </c>
      <c r="I205" s="50">
        <v>254000</v>
      </c>
      <c r="J205" s="50">
        <v>254000</v>
      </c>
      <c r="K205" s="50"/>
      <c r="L205" s="50"/>
      <c r="M205" s="50"/>
      <c r="N205" s="50"/>
      <c r="O205" s="50"/>
    </row>
    <row r="206" spans="1:15" ht="16.5" thickBot="1">
      <c r="A206" s="15">
        <v>640</v>
      </c>
      <c r="B206" s="215" t="s">
        <v>104</v>
      </c>
      <c r="C206" s="51">
        <v>136.52</v>
      </c>
      <c r="D206" s="131">
        <v>70</v>
      </c>
      <c r="E206" s="51">
        <v>100</v>
      </c>
      <c r="F206" s="51">
        <v>100</v>
      </c>
      <c r="G206" s="51">
        <v>1613</v>
      </c>
      <c r="H206" s="51">
        <v>100</v>
      </c>
      <c r="I206" s="51">
        <v>100</v>
      </c>
      <c r="J206" s="51">
        <v>100</v>
      </c>
      <c r="K206" s="51"/>
      <c r="L206" s="51"/>
      <c r="M206" s="51"/>
      <c r="N206" s="51"/>
      <c r="O206" s="51"/>
    </row>
    <row r="207" spans="1:15" ht="16.5" thickBot="1">
      <c r="A207" s="22"/>
      <c r="B207" s="207" t="s">
        <v>44</v>
      </c>
      <c r="C207" s="206">
        <f aca="true" t="shared" si="8" ref="C207:H207">SUM(C203:C206)</f>
        <v>103475.56</v>
      </c>
      <c r="D207" s="206">
        <f t="shared" si="8"/>
        <v>132750</v>
      </c>
      <c r="E207" s="206">
        <f t="shared" si="8"/>
        <v>151650</v>
      </c>
      <c r="F207" s="206">
        <f t="shared" si="8"/>
        <v>184025</v>
      </c>
      <c r="G207" s="206">
        <f>SUM(G203:G206)</f>
        <v>158721</v>
      </c>
      <c r="H207" s="206">
        <f t="shared" si="8"/>
        <v>262950</v>
      </c>
      <c r="I207" s="206">
        <f>SUM(I203:I206)</f>
        <v>262950</v>
      </c>
      <c r="J207" s="206">
        <f>SUM(J203:J206)</f>
        <v>262950</v>
      </c>
      <c r="K207" s="211"/>
      <c r="L207" s="206"/>
      <c r="M207" s="206"/>
      <c r="N207" s="206"/>
      <c r="O207" s="206"/>
    </row>
    <row r="208" spans="1:15" ht="16.5" thickBot="1">
      <c r="A208" s="203" t="s">
        <v>420</v>
      </c>
      <c r="B208" s="540" t="s">
        <v>421</v>
      </c>
      <c r="C208" s="541"/>
      <c r="D208" s="541"/>
      <c r="E208" s="541"/>
      <c r="F208" s="541"/>
      <c r="G208" s="541"/>
      <c r="H208" s="541"/>
      <c r="I208" s="541"/>
      <c r="J208" s="542"/>
      <c r="O208" s="474"/>
    </row>
    <row r="209" spans="1:15" ht="16.5" thickBot="1">
      <c r="A209" s="69">
        <v>630</v>
      </c>
      <c r="B209" s="417" t="s">
        <v>103</v>
      </c>
      <c r="C209" s="81">
        <v>27799.63</v>
      </c>
      <c r="D209" s="76">
        <v>55961</v>
      </c>
      <c r="E209" s="81">
        <v>40000</v>
      </c>
      <c r="F209" s="76">
        <v>42400</v>
      </c>
      <c r="G209" s="76">
        <v>69323</v>
      </c>
      <c r="H209" s="76">
        <v>57000</v>
      </c>
      <c r="I209" s="76">
        <v>57001</v>
      </c>
      <c r="J209" s="76">
        <v>57002</v>
      </c>
      <c r="K209" s="73"/>
      <c r="L209" s="85"/>
      <c r="M209" s="85"/>
      <c r="N209" s="85"/>
      <c r="O209" s="85"/>
    </row>
    <row r="210" spans="1:15" ht="16.5" thickBot="1">
      <c r="A210" s="40"/>
      <c r="B210" s="207" t="s">
        <v>45</v>
      </c>
      <c r="C210" s="211">
        <f>C209</f>
        <v>27799.63</v>
      </c>
      <c r="D210" s="211">
        <f>D209</f>
        <v>55961</v>
      </c>
      <c r="E210" s="211">
        <f>E209</f>
        <v>40000</v>
      </c>
      <c r="F210" s="211">
        <f>F209</f>
        <v>42400</v>
      </c>
      <c r="G210" s="211">
        <f>SUM(G209)</f>
        <v>69323</v>
      </c>
      <c r="H210" s="211">
        <f>H209</f>
        <v>57000</v>
      </c>
      <c r="I210" s="211">
        <f>I209</f>
        <v>57001</v>
      </c>
      <c r="J210" s="211">
        <f>J209</f>
        <v>57002</v>
      </c>
      <c r="K210" s="211"/>
      <c r="L210" s="211"/>
      <c r="M210" s="211"/>
      <c r="N210" s="211"/>
      <c r="O210" s="211"/>
    </row>
    <row r="211" spans="1:15" ht="16.5" thickBot="1">
      <c r="A211" s="203" t="s">
        <v>422</v>
      </c>
      <c r="B211" s="540" t="s">
        <v>423</v>
      </c>
      <c r="C211" s="541"/>
      <c r="D211" s="541"/>
      <c r="E211" s="541"/>
      <c r="F211" s="541"/>
      <c r="G211" s="541"/>
      <c r="H211" s="541"/>
      <c r="I211" s="541"/>
      <c r="J211" s="542"/>
      <c r="O211" s="474"/>
    </row>
    <row r="212" spans="1:15" ht="16.5" thickBot="1">
      <c r="A212" s="42">
        <v>630</v>
      </c>
      <c r="B212" s="235" t="s">
        <v>103</v>
      </c>
      <c r="C212" s="81">
        <v>18390.38</v>
      </c>
      <c r="D212" s="76">
        <v>12976</v>
      </c>
      <c r="E212" s="81">
        <v>25700</v>
      </c>
      <c r="F212" s="81">
        <v>40000</v>
      </c>
      <c r="G212" s="81">
        <v>38601</v>
      </c>
      <c r="H212" s="81">
        <v>55150</v>
      </c>
      <c r="I212" s="81">
        <v>55150</v>
      </c>
      <c r="J212" s="81">
        <v>55150</v>
      </c>
      <c r="K212" s="73"/>
      <c r="L212" s="73"/>
      <c r="M212" s="73"/>
      <c r="N212" s="73"/>
      <c r="O212" s="73"/>
    </row>
    <row r="213" spans="1:15" ht="16.5" thickBot="1">
      <c r="A213" s="526"/>
      <c r="B213" s="520" t="s">
        <v>46</v>
      </c>
      <c r="C213" s="489">
        <f>C212</f>
        <v>18390.38</v>
      </c>
      <c r="D213" s="489">
        <f>D212</f>
        <v>12976</v>
      </c>
      <c r="E213" s="489">
        <f>E212</f>
        <v>25700</v>
      </c>
      <c r="F213" s="489">
        <f>F212</f>
        <v>40000</v>
      </c>
      <c r="G213" s="489">
        <f>SUM(G212)</f>
        <v>38601</v>
      </c>
      <c r="H213" s="489">
        <v>65150</v>
      </c>
      <c r="I213" s="489">
        <v>65150</v>
      </c>
      <c r="J213" s="489">
        <v>65150</v>
      </c>
      <c r="K213" s="489"/>
      <c r="L213" s="489"/>
      <c r="M213" s="489"/>
      <c r="N213" s="489"/>
      <c r="O213" s="206"/>
    </row>
    <row r="214" spans="1:15" ht="15.75">
      <c r="A214" s="11"/>
      <c r="B214" s="291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1:15" ht="16.5" thickBot="1">
      <c r="A215" s="524"/>
      <c r="B215" s="525"/>
      <c r="C215" s="393"/>
      <c r="D215" s="393"/>
      <c r="E215" s="393"/>
      <c r="F215" s="393"/>
      <c r="G215" s="393"/>
      <c r="H215" s="393"/>
      <c r="I215" s="393"/>
      <c r="J215" s="393"/>
      <c r="K215" s="393"/>
      <c r="L215" s="393"/>
      <c r="M215" s="393"/>
      <c r="N215" s="393"/>
      <c r="O215" s="393"/>
    </row>
    <row r="216" spans="1:18" ht="16.5" thickBot="1">
      <c r="A216" s="523" t="s">
        <v>424</v>
      </c>
      <c r="B216" s="571" t="s">
        <v>340</v>
      </c>
      <c r="C216" s="572"/>
      <c r="D216" s="572"/>
      <c r="E216" s="572"/>
      <c r="F216" s="572"/>
      <c r="G216" s="572"/>
      <c r="H216" s="572"/>
      <c r="I216" s="572"/>
      <c r="J216" s="573"/>
      <c r="O216" s="474"/>
      <c r="R216" s="3"/>
    </row>
    <row r="217" spans="1:15" ht="16.5" thickBot="1">
      <c r="A217" s="69">
        <v>630</v>
      </c>
      <c r="B217" s="235" t="s">
        <v>103</v>
      </c>
      <c r="C217" s="81">
        <v>11352.22</v>
      </c>
      <c r="D217" s="76">
        <v>15823</v>
      </c>
      <c r="E217" s="81">
        <v>20500</v>
      </c>
      <c r="F217" s="76">
        <v>15000</v>
      </c>
      <c r="G217" s="76">
        <v>7752</v>
      </c>
      <c r="H217" s="76">
        <v>20500</v>
      </c>
      <c r="I217" s="76">
        <v>20501</v>
      </c>
      <c r="J217" s="76">
        <v>20502</v>
      </c>
      <c r="K217" s="73"/>
      <c r="L217" s="85"/>
      <c r="M217" s="85"/>
      <c r="N217" s="85"/>
      <c r="O217" s="85"/>
    </row>
    <row r="218" spans="1:15" ht="16.5" thickBot="1">
      <c r="A218" s="40"/>
      <c r="B218" s="207" t="s">
        <v>47</v>
      </c>
      <c r="C218" s="206">
        <f>C217</f>
        <v>11352.22</v>
      </c>
      <c r="D218" s="206">
        <f>D217</f>
        <v>15823</v>
      </c>
      <c r="E218" s="206">
        <f>E217</f>
        <v>20500</v>
      </c>
      <c r="F218" s="206">
        <f>F217</f>
        <v>15000</v>
      </c>
      <c r="G218" s="206">
        <f>SUM(G217)</f>
        <v>7752</v>
      </c>
      <c r="H218" s="206">
        <f>H217</f>
        <v>20500</v>
      </c>
      <c r="I218" s="206">
        <f>I217</f>
        <v>20501</v>
      </c>
      <c r="J218" s="206">
        <f>J217</f>
        <v>20502</v>
      </c>
      <c r="K218" s="211"/>
      <c r="L218" s="206"/>
      <c r="M218" s="206"/>
      <c r="N218" s="206"/>
      <c r="O218" s="206"/>
    </row>
    <row r="219" spans="1:15" ht="16.5" thickBot="1">
      <c r="A219" s="203" t="s">
        <v>426</v>
      </c>
      <c r="B219" s="540" t="s">
        <v>425</v>
      </c>
      <c r="C219" s="541"/>
      <c r="D219" s="541"/>
      <c r="E219" s="541"/>
      <c r="F219" s="541"/>
      <c r="G219" s="541"/>
      <c r="H219" s="541"/>
      <c r="I219" s="541"/>
      <c r="J219" s="542"/>
      <c r="O219" s="474"/>
    </row>
    <row r="220" spans="1:15" ht="16.5" thickBot="1">
      <c r="A220" s="69">
        <v>630</v>
      </c>
      <c r="B220" s="235" t="s">
        <v>108</v>
      </c>
      <c r="C220" s="239">
        <v>981.45</v>
      </c>
      <c r="D220" s="238">
        <v>551</v>
      </c>
      <c r="E220" s="238">
        <v>2000</v>
      </c>
      <c r="F220" s="239">
        <v>2000</v>
      </c>
      <c r="G220" s="239">
        <v>601</v>
      </c>
      <c r="H220" s="239">
        <v>2000</v>
      </c>
      <c r="I220" s="239">
        <v>2001</v>
      </c>
      <c r="J220" s="239">
        <v>2002</v>
      </c>
      <c r="K220" s="505"/>
      <c r="L220" s="506"/>
      <c r="M220" s="506"/>
      <c r="N220" s="506"/>
      <c r="O220" s="506"/>
    </row>
    <row r="221" spans="1:15" ht="16.5" thickBot="1">
      <c r="A221" s="22"/>
      <c r="B221" s="207" t="s">
        <v>145</v>
      </c>
      <c r="C221" s="211">
        <f>C220</f>
        <v>981.45</v>
      </c>
      <c r="D221" s="211">
        <f>D220</f>
        <v>551</v>
      </c>
      <c r="E221" s="211">
        <f>E220</f>
        <v>2000</v>
      </c>
      <c r="F221" s="211">
        <f>F220</f>
        <v>2000</v>
      </c>
      <c r="G221" s="211">
        <f>SUM(G220)</f>
        <v>601</v>
      </c>
      <c r="H221" s="211">
        <f>H220</f>
        <v>2000</v>
      </c>
      <c r="I221" s="211">
        <f>I220</f>
        <v>2001</v>
      </c>
      <c r="J221" s="211">
        <f>J220</f>
        <v>2002</v>
      </c>
      <c r="K221" s="211"/>
      <c r="L221" s="211"/>
      <c r="M221" s="211"/>
      <c r="N221" s="211"/>
      <c r="O221" s="211"/>
    </row>
    <row r="222" spans="1:17" ht="16.5" thickBot="1">
      <c r="A222" s="203" t="s">
        <v>427</v>
      </c>
      <c r="B222" s="540" t="s">
        <v>428</v>
      </c>
      <c r="C222" s="541"/>
      <c r="D222" s="541"/>
      <c r="E222" s="541"/>
      <c r="F222" s="541"/>
      <c r="G222" s="541"/>
      <c r="H222" s="541"/>
      <c r="I222" s="541"/>
      <c r="J222" s="542"/>
      <c r="O222" s="474"/>
      <c r="Q222" s="3"/>
    </row>
    <row r="223" spans="1:15" ht="16.5" thickBot="1">
      <c r="A223" s="69">
        <v>630</v>
      </c>
      <c r="B223" s="235" t="s">
        <v>108</v>
      </c>
      <c r="C223" s="238"/>
      <c r="D223" s="239">
        <v>1704</v>
      </c>
      <c r="E223" s="238">
        <v>2000</v>
      </c>
      <c r="F223" s="239">
        <v>2000</v>
      </c>
      <c r="G223" s="239">
        <v>457</v>
      </c>
      <c r="H223" s="239">
        <v>2000</v>
      </c>
      <c r="I223" s="239">
        <v>2001</v>
      </c>
      <c r="J223" s="239">
        <v>2002</v>
      </c>
      <c r="K223" s="505"/>
      <c r="L223" s="506"/>
      <c r="M223" s="506"/>
      <c r="N223" s="506"/>
      <c r="O223" s="506"/>
    </row>
    <row r="224" spans="1:15" ht="16.5" thickBot="1">
      <c r="A224" s="40"/>
      <c r="B224" s="207" t="s">
        <v>144</v>
      </c>
      <c r="C224" s="206">
        <f>C223</f>
        <v>0</v>
      </c>
      <c r="D224" s="206">
        <f>D223</f>
        <v>1704</v>
      </c>
      <c r="E224" s="206">
        <f>E223</f>
        <v>2000</v>
      </c>
      <c r="F224" s="206">
        <f>F223</f>
        <v>2000</v>
      </c>
      <c r="G224" s="206">
        <f>SUM(G223)</f>
        <v>457</v>
      </c>
      <c r="H224" s="206">
        <f>H223</f>
        <v>2000</v>
      </c>
      <c r="I224" s="206">
        <f>I223</f>
        <v>2001</v>
      </c>
      <c r="J224" s="206">
        <f>J223</f>
        <v>2002</v>
      </c>
      <c r="K224" s="211"/>
      <c r="L224" s="206"/>
      <c r="M224" s="206"/>
      <c r="N224" s="206"/>
      <c r="O224" s="206"/>
    </row>
    <row r="225" spans="1:15" ht="16.5" thickBot="1">
      <c r="A225" s="203" t="s">
        <v>429</v>
      </c>
      <c r="B225" s="540" t="s">
        <v>430</v>
      </c>
      <c r="C225" s="541"/>
      <c r="D225" s="541"/>
      <c r="E225" s="541"/>
      <c r="F225" s="541"/>
      <c r="G225" s="541"/>
      <c r="H225" s="541"/>
      <c r="I225" s="541"/>
      <c r="J225" s="542"/>
      <c r="O225" s="474"/>
    </row>
    <row r="226" spans="1:15" ht="15.75">
      <c r="A226" s="21">
        <v>610</v>
      </c>
      <c r="B226" s="65" t="s">
        <v>12</v>
      </c>
      <c r="C226" s="49">
        <v>60729.97</v>
      </c>
      <c r="D226" s="57">
        <v>64657</v>
      </c>
      <c r="E226" s="49">
        <v>70000</v>
      </c>
      <c r="F226" s="49">
        <v>73860</v>
      </c>
      <c r="G226" s="57">
        <v>73854</v>
      </c>
      <c r="H226" s="57">
        <v>90850</v>
      </c>
      <c r="I226" s="57">
        <v>90850</v>
      </c>
      <c r="J226" s="57">
        <v>90850</v>
      </c>
      <c r="K226" s="49"/>
      <c r="L226" s="57"/>
      <c r="M226" s="57"/>
      <c r="N226" s="57"/>
      <c r="O226" s="57"/>
    </row>
    <row r="227" spans="1:15" ht="16.5" thickBot="1">
      <c r="A227" s="40">
        <v>620</v>
      </c>
      <c r="B227" s="215" t="s">
        <v>2</v>
      </c>
      <c r="C227" s="51">
        <v>21388.45</v>
      </c>
      <c r="D227" s="131">
        <v>21936</v>
      </c>
      <c r="E227" s="51">
        <v>29000</v>
      </c>
      <c r="F227" s="51">
        <v>30345</v>
      </c>
      <c r="G227" s="131">
        <v>28986</v>
      </c>
      <c r="H227" s="131">
        <v>36355</v>
      </c>
      <c r="I227" s="131">
        <v>36355</v>
      </c>
      <c r="J227" s="131">
        <v>36355</v>
      </c>
      <c r="K227" s="51"/>
      <c r="L227" s="131"/>
      <c r="M227" s="131"/>
      <c r="N227" s="131"/>
      <c r="O227" s="514"/>
    </row>
    <row r="228" spans="1:15" ht="16.5" thickBot="1">
      <c r="A228" s="395">
        <v>630</v>
      </c>
      <c r="B228" s="462" t="s">
        <v>108</v>
      </c>
      <c r="C228" s="73">
        <v>28362.62</v>
      </c>
      <c r="D228" s="85">
        <v>33358</v>
      </c>
      <c r="E228" s="73">
        <v>31900</v>
      </c>
      <c r="F228" s="73">
        <v>33900</v>
      </c>
      <c r="G228" s="73">
        <v>37175</v>
      </c>
      <c r="H228" s="73">
        <v>37900</v>
      </c>
      <c r="I228" s="73">
        <v>37900</v>
      </c>
      <c r="J228" s="73">
        <v>37900</v>
      </c>
      <c r="K228" s="73"/>
      <c r="L228" s="73"/>
      <c r="M228" s="73"/>
      <c r="N228" s="73"/>
      <c r="O228" s="73"/>
    </row>
    <row r="229" spans="1:15" ht="16.5" thickBot="1">
      <c r="A229" s="208">
        <v>640</v>
      </c>
      <c r="B229" s="460" t="s">
        <v>107</v>
      </c>
      <c r="C229" s="77">
        <v>421.65</v>
      </c>
      <c r="D229" s="461">
        <v>353</v>
      </c>
      <c r="E229" s="77">
        <v>400</v>
      </c>
      <c r="F229" s="77">
        <v>400</v>
      </c>
      <c r="G229" s="77">
        <v>299</v>
      </c>
      <c r="H229" s="77">
        <v>400</v>
      </c>
      <c r="I229" s="77">
        <v>400</v>
      </c>
      <c r="J229" s="77">
        <v>400</v>
      </c>
      <c r="K229" s="77"/>
      <c r="L229" s="77"/>
      <c r="M229" s="77"/>
      <c r="N229" s="77"/>
      <c r="O229" s="77"/>
    </row>
    <row r="230" spans="1:15" ht="16.5" thickBot="1">
      <c r="A230" s="69"/>
      <c r="B230" s="391" t="s">
        <v>41</v>
      </c>
      <c r="C230" s="392">
        <f aca="true" t="shared" si="9" ref="C230:H230">SUM(C226:C229)</f>
        <v>110902.68999999999</v>
      </c>
      <c r="D230" s="392">
        <f t="shared" si="9"/>
        <v>120304</v>
      </c>
      <c r="E230" s="392">
        <f t="shared" si="9"/>
        <v>131300</v>
      </c>
      <c r="F230" s="392">
        <f t="shared" si="9"/>
        <v>138505</v>
      </c>
      <c r="G230" s="392">
        <f>SUM(G226:G229)</f>
        <v>140314</v>
      </c>
      <c r="H230" s="392">
        <f t="shared" si="9"/>
        <v>165505</v>
      </c>
      <c r="I230" s="392">
        <f>SUM(I226:I229)</f>
        <v>165505</v>
      </c>
      <c r="J230" s="392">
        <f>SUM(J226:J229)</f>
        <v>165505</v>
      </c>
      <c r="K230" s="392"/>
      <c r="L230" s="392"/>
      <c r="M230" s="392"/>
      <c r="N230" s="392"/>
      <c r="O230" s="392"/>
    </row>
    <row r="231" spans="1:15" ht="16.5" thickBot="1">
      <c r="A231" s="40"/>
      <c r="B231" s="240" t="s">
        <v>129</v>
      </c>
      <c r="C231" s="254">
        <f>C201+C207+C210+C213+C218+C221+C224+C230</f>
        <v>297871.43</v>
      </c>
      <c r="D231" s="254">
        <f>D201+D207+D210+D213+D218+D221+D224+D230</f>
        <v>376724</v>
      </c>
      <c r="E231" s="254">
        <f>E201+E207+E210+E213+E218+E221+E224+E230</f>
        <v>408150</v>
      </c>
      <c r="F231" s="254">
        <f>F201+F207+F210+F213+F218+F221+F224+F230</f>
        <v>456530</v>
      </c>
      <c r="G231" s="254">
        <f>SUM(G201+G207+G210+G213+G218+G221+G224+G230)</f>
        <v>444321</v>
      </c>
      <c r="H231" s="254">
        <f>H201+H207+H210+H213+H218+H221+H224+H230</f>
        <v>610605</v>
      </c>
      <c r="I231" s="254">
        <f>I201+I207+I210+I213+I218+I221+I224+I230</f>
        <v>610609</v>
      </c>
      <c r="J231" s="254">
        <f>J201+J207+J210+J213+J218+J221+J224+J230</f>
        <v>610613</v>
      </c>
      <c r="K231" s="253"/>
      <c r="L231" s="254"/>
      <c r="M231" s="254"/>
      <c r="N231" s="254"/>
      <c r="O231" s="254"/>
    </row>
    <row r="232" spans="1:15" ht="16.5" thickBot="1">
      <c r="A232" s="40"/>
      <c r="B232" s="245" t="s">
        <v>130</v>
      </c>
      <c r="C232" s="262">
        <v>274944.39</v>
      </c>
      <c r="D232" s="263">
        <v>408619</v>
      </c>
      <c r="E232" s="262">
        <v>125877</v>
      </c>
      <c r="F232" s="262">
        <v>63473</v>
      </c>
      <c r="G232" s="262">
        <v>56513</v>
      </c>
      <c r="H232" s="262">
        <v>351244</v>
      </c>
      <c r="I232" s="262">
        <v>351245</v>
      </c>
      <c r="J232" s="262">
        <v>351246</v>
      </c>
      <c r="K232" s="262"/>
      <c r="L232" s="262"/>
      <c r="M232" s="262"/>
      <c r="N232" s="262"/>
      <c r="O232" s="262"/>
    </row>
    <row r="233" spans="1:15" ht="16.5" thickBot="1">
      <c r="A233" s="22"/>
      <c r="B233" s="257" t="s">
        <v>42</v>
      </c>
      <c r="C233" s="261">
        <f>C231+C232</f>
        <v>572815.8200000001</v>
      </c>
      <c r="D233" s="261">
        <f>D231+D232</f>
        <v>785343</v>
      </c>
      <c r="E233" s="261">
        <f>E231+E232</f>
        <v>534027</v>
      </c>
      <c r="F233" s="261">
        <f>F231+F232</f>
        <v>520003</v>
      </c>
      <c r="G233" s="261">
        <f>SUM(G231:G232)</f>
        <v>500834</v>
      </c>
      <c r="H233" s="261">
        <f>H231+H232</f>
        <v>961849</v>
      </c>
      <c r="I233" s="261">
        <f>I231+I232</f>
        <v>961854</v>
      </c>
      <c r="J233" s="261">
        <f>J231+J232</f>
        <v>961859</v>
      </c>
      <c r="K233" s="261"/>
      <c r="L233" s="261"/>
      <c r="M233" s="261"/>
      <c r="N233" s="261"/>
      <c r="O233" s="261"/>
    </row>
    <row r="234" spans="3:10" ht="156" customHeight="1" thickBot="1">
      <c r="C234" s="72"/>
      <c r="E234" s="72"/>
      <c r="F234" s="72"/>
      <c r="G234" s="72"/>
      <c r="H234" s="72"/>
      <c r="I234" s="72"/>
      <c r="J234" s="91"/>
    </row>
    <row r="235" spans="1:15" ht="16.5" customHeight="1">
      <c r="A235" s="543" t="s">
        <v>48</v>
      </c>
      <c r="B235" s="544"/>
      <c r="C235" s="85" t="s">
        <v>156</v>
      </c>
      <c r="D235" s="85" t="s">
        <v>155</v>
      </c>
      <c r="E235" s="73" t="s">
        <v>157</v>
      </c>
      <c r="F235" s="73" t="s">
        <v>349</v>
      </c>
      <c r="G235" s="73" t="s">
        <v>156</v>
      </c>
      <c r="H235" s="73" t="s">
        <v>157</v>
      </c>
      <c r="I235" s="85" t="s">
        <v>155</v>
      </c>
      <c r="J235" s="73" t="s">
        <v>157</v>
      </c>
      <c r="K235" s="73" t="s">
        <v>507</v>
      </c>
      <c r="L235" s="73" t="s">
        <v>349</v>
      </c>
      <c r="M235" s="73" t="s">
        <v>157</v>
      </c>
      <c r="N235" s="85" t="s">
        <v>324</v>
      </c>
      <c r="O235" s="85" t="s">
        <v>324</v>
      </c>
    </row>
    <row r="236" spans="1:15" ht="13.5" thickBot="1">
      <c r="A236" s="545"/>
      <c r="B236" s="546"/>
      <c r="C236" s="76" t="s">
        <v>111</v>
      </c>
      <c r="D236" s="76" t="s">
        <v>112</v>
      </c>
      <c r="E236" s="81" t="s">
        <v>350</v>
      </c>
      <c r="F236" s="76" t="s">
        <v>350</v>
      </c>
      <c r="G236" s="76" t="s">
        <v>350</v>
      </c>
      <c r="H236" s="76" t="s">
        <v>351</v>
      </c>
      <c r="I236" s="76" t="s">
        <v>112</v>
      </c>
      <c r="J236" s="81" t="s">
        <v>350</v>
      </c>
      <c r="K236" s="79" t="s">
        <v>351</v>
      </c>
      <c r="L236" s="92" t="s">
        <v>351</v>
      </c>
      <c r="M236" s="92" t="s">
        <v>352</v>
      </c>
      <c r="N236" s="92" t="s">
        <v>460</v>
      </c>
      <c r="O236" s="92" t="s">
        <v>506</v>
      </c>
    </row>
    <row r="237" spans="1:15" ht="16.5" thickBot="1">
      <c r="A237" s="204" t="s">
        <v>431</v>
      </c>
      <c r="B237" s="540" t="s">
        <v>432</v>
      </c>
      <c r="C237" s="541"/>
      <c r="D237" s="541"/>
      <c r="E237" s="541"/>
      <c r="F237" s="541"/>
      <c r="G237" s="541"/>
      <c r="H237" s="541"/>
      <c r="I237" s="541"/>
      <c r="J237" s="542"/>
      <c r="O237" s="61"/>
    </row>
    <row r="238" spans="1:15" ht="15.75">
      <c r="A238" s="21">
        <v>630</v>
      </c>
      <c r="B238" s="29" t="s">
        <v>103</v>
      </c>
      <c r="C238" s="49">
        <v>5863.41</v>
      </c>
      <c r="D238" s="49">
        <v>4628</v>
      </c>
      <c r="E238" s="49">
        <v>5650</v>
      </c>
      <c r="F238" s="49">
        <v>7760</v>
      </c>
      <c r="G238" s="49">
        <v>7620</v>
      </c>
      <c r="H238" s="49">
        <v>11120</v>
      </c>
      <c r="I238" s="49">
        <v>11120</v>
      </c>
      <c r="J238" s="49">
        <v>11120</v>
      </c>
      <c r="K238" s="49"/>
      <c r="L238" s="49"/>
      <c r="M238" s="49"/>
      <c r="N238" s="49"/>
      <c r="O238" s="49"/>
    </row>
    <row r="239" spans="1:15" ht="16.5" thickBot="1">
      <c r="A239" s="15">
        <v>640</v>
      </c>
      <c r="B239" s="221" t="s">
        <v>104</v>
      </c>
      <c r="C239" s="131">
        <v>15346.2</v>
      </c>
      <c r="D239" s="51">
        <v>16465</v>
      </c>
      <c r="E239" s="51">
        <v>17000</v>
      </c>
      <c r="F239" s="41">
        <v>17400</v>
      </c>
      <c r="G239" s="41">
        <v>16680</v>
      </c>
      <c r="H239" s="41">
        <v>17500</v>
      </c>
      <c r="I239" s="41">
        <v>17500</v>
      </c>
      <c r="J239" s="41">
        <v>17500</v>
      </c>
      <c r="K239" s="41"/>
      <c r="L239" s="41"/>
      <c r="M239" s="41"/>
      <c r="N239" s="41"/>
      <c r="O239" s="51"/>
    </row>
    <row r="240" spans="1:15" ht="16.5" thickBot="1">
      <c r="A240" s="40"/>
      <c r="B240" s="207" t="s">
        <v>52</v>
      </c>
      <c r="C240" s="206">
        <f>C238+C239</f>
        <v>21209.61</v>
      </c>
      <c r="D240" s="206">
        <f>D238+D239</f>
        <v>21093</v>
      </c>
      <c r="E240" s="206">
        <f>E238+E239</f>
        <v>22650</v>
      </c>
      <c r="F240" s="206">
        <f>F238+F239</f>
        <v>25160</v>
      </c>
      <c r="G240" s="206">
        <f>SUM(G238:G239)</f>
        <v>24300</v>
      </c>
      <c r="H240" s="206">
        <f>H238+H239</f>
        <v>28620</v>
      </c>
      <c r="I240" s="206">
        <f>I238+I239</f>
        <v>28620</v>
      </c>
      <c r="J240" s="206">
        <f>J238+J239</f>
        <v>28620</v>
      </c>
      <c r="K240" s="211"/>
      <c r="L240" s="206"/>
      <c r="M240" s="206"/>
      <c r="N240" s="206"/>
      <c r="O240" s="206"/>
    </row>
    <row r="241" spans="1:15" ht="16.5" thickBot="1">
      <c r="A241" s="204" t="s">
        <v>433</v>
      </c>
      <c r="B241" s="540" t="s">
        <v>434</v>
      </c>
      <c r="C241" s="541"/>
      <c r="D241" s="541"/>
      <c r="E241" s="541"/>
      <c r="F241" s="541"/>
      <c r="G241" s="541"/>
      <c r="H241" s="541"/>
      <c r="I241" s="541"/>
      <c r="J241" s="542"/>
      <c r="O241" s="474"/>
    </row>
    <row r="242" spans="1:15" ht="15.75">
      <c r="A242" s="69">
        <v>610</v>
      </c>
      <c r="B242" s="36" t="s">
        <v>12</v>
      </c>
      <c r="C242" s="86">
        <v>2805.53</v>
      </c>
      <c r="D242" s="54">
        <v>3310</v>
      </c>
      <c r="E242" s="54">
        <v>3400</v>
      </c>
      <c r="F242" s="54">
        <v>3400</v>
      </c>
      <c r="G242" s="54">
        <v>2970</v>
      </c>
      <c r="H242" s="54">
        <v>3600</v>
      </c>
      <c r="I242" s="54">
        <v>3600</v>
      </c>
      <c r="J242" s="54">
        <v>3600</v>
      </c>
      <c r="K242" s="49"/>
      <c r="L242" s="49"/>
      <c r="M242" s="49"/>
      <c r="N242" s="49"/>
      <c r="O242" s="49"/>
    </row>
    <row r="243" spans="1:15" ht="15.75">
      <c r="A243" s="15">
        <v>620</v>
      </c>
      <c r="B243" s="30" t="s">
        <v>2</v>
      </c>
      <c r="C243" s="56">
        <v>989.23</v>
      </c>
      <c r="D243" s="50">
        <v>1110</v>
      </c>
      <c r="E243" s="50">
        <v>1190</v>
      </c>
      <c r="F243" s="50">
        <v>1190</v>
      </c>
      <c r="G243" s="50">
        <v>1038</v>
      </c>
      <c r="H243" s="50">
        <v>1400</v>
      </c>
      <c r="I243" s="50">
        <v>1400</v>
      </c>
      <c r="J243" s="50">
        <v>1400</v>
      </c>
      <c r="K243" s="50"/>
      <c r="L243" s="50"/>
      <c r="M243" s="50"/>
      <c r="N243" s="50"/>
      <c r="O243" s="50"/>
    </row>
    <row r="244" spans="1:15" ht="15.75">
      <c r="A244" s="15">
        <v>630</v>
      </c>
      <c r="B244" s="63" t="s">
        <v>108</v>
      </c>
      <c r="C244" s="56"/>
      <c r="D244" s="50"/>
      <c r="E244" s="50">
        <v>100</v>
      </c>
      <c r="F244" s="50">
        <v>100</v>
      </c>
      <c r="G244" s="50"/>
      <c r="H244" s="50">
        <v>100</v>
      </c>
      <c r="I244" s="50">
        <v>100</v>
      </c>
      <c r="J244" s="50">
        <v>100</v>
      </c>
      <c r="K244" s="50"/>
      <c r="L244" s="50"/>
      <c r="M244" s="50"/>
      <c r="N244" s="50"/>
      <c r="O244" s="50"/>
    </row>
    <row r="245" spans="1:15" ht="16.5" thickBot="1">
      <c r="A245" s="15">
        <v>640</v>
      </c>
      <c r="B245" s="221" t="s">
        <v>105</v>
      </c>
      <c r="C245" s="131"/>
      <c r="D245" s="51">
        <v>0</v>
      </c>
      <c r="E245" s="51">
        <v>100</v>
      </c>
      <c r="F245" s="51">
        <v>100</v>
      </c>
      <c r="G245" s="51">
        <v>42</v>
      </c>
      <c r="H245" s="51">
        <v>100</v>
      </c>
      <c r="I245" s="51">
        <v>100</v>
      </c>
      <c r="J245" s="51">
        <v>100</v>
      </c>
      <c r="K245" s="51"/>
      <c r="L245" s="51"/>
      <c r="M245" s="51"/>
      <c r="N245" s="51"/>
      <c r="O245" s="51"/>
    </row>
    <row r="246" spans="1:15" ht="16.5" thickBot="1">
      <c r="A246" s="40"/>
      <c r="B246" s="207" t="s">
        <v>51</v>
      </c>
      <c r="C246" s="206">
        <f>C242+C243+C244+C245</f>
        <v>3794.76</v>
      </c>
      <c r="D246" s="206">
        <f>D242+D243+D244+D245</f>
        <v>4420</v>
      </c>
      <c r="E246" s="206">
        <f>E242+E243+E244+E245</f>
        <v>4790</v>
      </c>
      <c r="F246" s="206">
        <f>F242+F243+F244+F245</f>
        <v>4790</v>
      </c>
      <c r="G246" s="206">
        <f>SUM(G242:G245)</f>
        <v>4050</v>
      </c>
      <c r="H246" s="206">
        <f>H242+H243+H244+H245</f>
        <v>5200</v>
      </c>
      <c r="I246" s="206">
        <f>I242+I243+I244+I245</f>
        <v>5200</v>
      </c>
      <c r="J246" s="206">
        <f>J242+J243+J244+J245</f>
        <v>5200</v>
      </c>
      <c r="K246" s="211"/>
      <c r="L246" s="206"/>
      <c r="M246" s="206"/>
      <c r="N246" s="206"/>
      <c r="O246" s="206"/>
    </row>
    <row r="247" spans="1:15" ht="16.5" thickBot="1">
      <c r="A247" s="204" t="s">
        <v>435</v>
      </c>
      <c r="B247" s="540" t="s">
        <v>436</v>
      </c>
      <c r="C247" s="541"/>
      <c r="D247" s="541"/>
      <c r="E247" s="541"/>
      <c r="F247" s="541"/>
      <c r="G247" s="541"/>
      <c r="H247" s="541"/>
      <c r="I247" s="541"/>
      <c r="J247" s="542"/>
      <c r="L247" s="3"/>
      <c r="O247" s="474"/>
    </row>
    <row r="248" spans="1:15" ht="15.75">
      <c r="A248" s="69">
        <v>610</v>
      </c>
      <c r="B248" s="36" t="s">
        <v>12</v>
      </c>
      <c r="C248" s="86">
        <v>1814.79</v>
      </c>
      <c r="D248" s="54">
        <v>1203</v>
      </c>
      <c r="E248" s="54">
        <v>2550</v>
      </c>
      <c r="F248" s="54">
        <v>2500</v>
      </c>
      <c r="G248" s="54">
        <v>2494</v>
      </c>
      <c r="H248" s="54">
        <v>2650</v>
      </c>
      <c r="I248" s="54">
        <v>2650</v>
      </c>
      <c r="J248" s="479">
        <v>2650</v>
      </c>
      <c r="K248" s="49"/>
      <c r="L248" s="49"/>
      <c r="M248" s="49"/>
      <c r="N248" s="49"/>
      <c r="O248" s="49"/>
    </row>
    <row r="249" spans="1:15" ht="15.75">
      <c r="A249" s="15">
        <v>620</v>
      </c>
      <c r="B249" s="30" t="s">
        <v>2</v>
      </c>
      <c r="C249" s="56">
        <v>642</v>
      </c>
      <c r="D249" s="50">
        <v>565</v>
      </c>
      <c r="E249" s="50">
        <v>1020</v>
      </c>
      <c r="F249" s="50">
        <v>1020</v>
      </c>
      <c r="G249" s="50">
        <v>742</v>
      </c>
      <c r="H249" s="50">
        <v>1000</v>
      </c>
      <c r="I249" s="50">
        <v>1000</v>
      </c>
      <c r="J249" s="480">
        <v>1000</v>
      </c>
      <c r="K249" s="50"/>
      <c r="L249" s="50"/>
      <c r="M249" s="50"/>
      <c r="N249" s="50"/>
      <c r="O249" s="50"/>
    </row>
    <row r="250" spans="1:15" ht="16.5" thickBot="1">
      <c r="A250" s="40">
        <v>630</v>
      </c>
      <c r="B250" s="221" t="s">
        <v>103</v>
      </c>
      <c r="C250" s="131">
        <v>9898.49</v>
      </c>
      <c r="D250" s="51">
        <v>11926</v>
      </c>
      <c r="E250" s="51">
        <v>13400</v>
      </c>
      <c r="F250" s="51">
        <v>22400</v>
      </c>
      <c r="G250" s="51">
        <v>23459</v>
      </c>
      <c r="H250" s="51">
        <v>32400</v>
      </c>
      <c r="I250" s="51">
        <v>32400</v>
      </c>
      <c r="J250" s="41">
        <v>32400</v>
      </c>
      <c r="K250" s="51"/>
      <c r="L250" s="51"/>
      <c r="M250" s="51"/>
      <c r="N250" s="51"/>
      <c r="O250" s="51"/>
    </row>
    <row r="251" spans="1:15" ht="16.5" thickBot="1">
      <c r="A251" s="403">
        <v>640</v>
      </c>
      <c r="B251" s="404" t="s">
        <v>104</v>
      </c>
      <c r="C251" s="413">
        <v>112.54</v>
      </c>
      <c r="D251" s="413">
        <v>0</v>
      </c>
      <c r="E251" s="413">
        <v>100</v>
      </c>
      <c r="F251" s="507">
        <v>150</v>
      </c>
      <c r="G251" s="77">
        <v>148</v>
      </c>
      <c r="H251" s="515">
        <v>100</v>
      </c>
      <c r="I251" s="413">
        <v>100</v>
      </c>
      <c r="J251" s="507">
        <v>100</v>
      </c>
      <c r="K251" s="510"/>
      <c r="L251" s="413"/>
      <c r="M251" s="413"/>
      <c r="N251" s="413"/>
      <c r="O251" s="414"/>
    </row>
    <row r="252" spans="1:15" ht="16.5" thickBot="1">
      <c r="A252" s="69"/>
      <c r="B252" s="391" t="s">
        <v>49</v>
      </c>
      <c r="C252" s="394">
        <f aca="true" t="shared" si="10" ref="C252:H252">SUM(C248:C251)</f>
        <v>12467.82</v>
      </c>
      <c r="D252" s="394">
        <f t="shared" si="10"/>
        <v>13694</v>
      </c>
      <c r="E252" s="394">
        <f t="shared" si="10"/>
        <v>17070</v>
      </c>
      <c r="F252" s="394">
        <f t="shared" si="10"/>
        <v>26070</v>
      </c>
      <c r="G252" s="394">
        <f>SUM(G248:G251)</f>
        <v>26843</v>
      </c>
      <c r="H252" s="394">
        <f t="shared" si="10"/>
        <v>36150</v>
      </c>
      <c r="I252" s="394">
        <f>SUM(I248:I251)</f>
        <v>36150</v>
      </c>
      <c r="J252" s="393">
        <f>SUM(J248:J251)</f>
        <v>36150</v>
      </c>
      <c r="K252" s="392"/>
      <c r="L252" s="394"/>
      <c r="M252" s="394"/>
      <c r="N252" s="394"/>
      <c r="O252" s="394"/>
    </row>
    <row r="253" spans="1:15" ht="16.5" thickBot="1">
      <c r="A253" s="40"/>
      <c r="B253" s="240" t="s">
        <v>131</v>
      </c>
      <c r="C253" s="254">
        <f>C240+C246+C252</f>
        <v>37472.19</v>
      </c>
      <c r="D253" s="254">
        <f>D240+D246+D252</f>
        <v>39207</v>
      </c>
      <c r="E253" s="254">
        <f>E240+E246+E252</f>
        <v>44510</v>
      </c>
      <c r="F253" s="254">
        <f>F240+F246+F252</f>
        <v>56020</v>
      </c>
      <c r="G253" s="254">
        <f>SUM(G240+G246+G252)</f>
        <v>55193</v>
      </c>
      <c r="H253" s="254">
        <f>H240+H246+H252</f>
        <v>69970</v>
      </c>
      <c r="I253" s="254">
        <f>I240+I246+I252</f>
        <v>69970</v>
      </c>
      <c r="J253" s="481">
        <f>J240+J246+J252</f>
        <v>69970</v>
      </c>
      <c r="K253" s="253"/>
      <c r="L253" s="254"/>
      <c r="M253" s="254"/>
      <c r="N253" s="254"/>
      <c r="O253" s="254"/>
    </row>
    <row r="254" spans="1:15" ht="16.5" thickBot="1">
      <c r="A254" s="40"/>
      <c r="B254" s="245" t="s">
        <v>132</v>
      </c>
      <c r="C254" s="263">
        <v>7200</v>
      </c>
      <c r="D254" s="262">
        <v>4992</v>
      </c>
      <c r="E254" s="262">
        <v>25000</v>
      </c>
      <c r="F254" s="262">
        <v>12105</v>
      </c>
      <c r="G254" s="262">
        <v>13304</v>
      </c>
      <c r="H254" s="262">
        <v>113000</v>
      </c>
      <c r="I254" s="262">
        <v>113001</v>
      </c>
      <c r="J254" s="508">
        <v>113002</v>
      </c>
      <c r="K254" s="262"/>
      <c r="L254" s="262"/>
      <c r="M254" s="262"/>
      <c r="N254" s="262"/>
      <c r="O254" s="262"/>
    </row>
    <row r="255" spans="1:15" ht="16.5" thickBot="1">
      <c r="A255" s="22"/>
      <c r="B255" s="257" t="s">
        <v>50</v>
      </c>
      <c r="C255" s="251">
        <f>C253+C254</f>
        <v>44672.19</v>
      </c>
      <c r="D255" s="251">
        <f>D253+D254</f>
        <v>44199</v>
      </c>
      <c r="E255" s="251">
        <f>E253+E254</f>
        <v>69510</v>
      </c>
      <c r="F255" s="251">
        <f>F253+F254</f>
        <v>68125</v>
      </c>
      <c r="G255" s="251">
        <f>SUM(G253:G254)</f>
        <v>68497</v>
      </c>
      <c r="H255" s="251">
        <f>H253+H254</f>
        <v>182970</v>
      </c>
      <c r="I255" s="251">
        <f>I253+I254</f>
        <v>182971</v>
      </c>
      <c r="J255" s="509">
        <f>J253+J254</f>
        <v>182972</v>
      </c>
      <c r="K255" s="261"/>
      <c r="L255" s="251"/>
      <c r="M255" s="251"/>
      <c r="N255" s="251"/>
      <c r="O255" s="251"/>
    </row>
    <row r="256" spans="3:16" ht="156.75" customHeight="1" thickBot="1">
      <c r="C256" s="72"/>
      <c r="E256" s="72"/>
      <c r="F256" s="72"/>
      <c r="G256" s="72"/>
      <c r="H256" s="72"/>
      <c r="I256" s="72"/>
      <c r="J256" s="91"/>
      <c r="O256" s="3"/>
      <c r="P256" s="3"/>
    </row>
    <row r="257" spans="1:15" ht="16.5" customHeight="1">
      <c r="A257" s="543" t="s">
        <v>53</v>
      </c>
      <c r="B257" s="544"/>
      <c r="C257" s="85" t="s">
        <v>156</v>
      </c>
      <c r="D257" s="85" t="s">
        <v>155</v>
      </c>
      <c r="E257" s="73" t="s">
        <v>157</v>
      </c>
      <c r="F257" s="73" t="s">
        <v>349</v>
      </c>
      <c r="G257" s="73" t="s">
        <v>156</v>
      </c>
      <c r="H257" s="73" t="s">
        <v>157</v>
      </c>
      <c r="I257" s="85" t="s">
        <v>155</v>
      </c>
      <c r="J257" s="73" t="s">
        <v>157</v>
      </c>
      <c r="K257" s="73" t="s">
        <v>507</v>
      </c>
      <c r="L257" s="73" t="s">
        <v>349</v>
      </c>
      <c r="M257" s="73" t="s">
        <v>157</v>
      </c>
      <c r="N257" s="85" t="s">
        <v>324</v>
      </c>
      <c r="O257" s="85" t="s">
        <v>324</v>
      </c>
    </row>
    <row r="258" spans="1:15" ht="16.5" customHeight="1" thickBot="1">
      <c r="A258" s="553"/>
      <c r="B258" s="554"/>
      <c r="C258" s="92" t="s">
        <v>111</v>
      </c>
      <c r="D258" s="76" t="s">
        <v>112</v>
      </c>
      <c r="E258" s="81" t="s">
        <v>350</v>
      </c>
      <c r="F258" s="76" t="s">
        <v>350</v>
      </c>
      <c r="G258" s="76" t="s">
        <v>350</v>
      </c>
      <c r="H258" s="76" t="s">
        <v>351</v>
      </c>
      <c r="I258" s="76" t="s">
        <v>112</v>
      </c>
      <c r="J258" s="81" t="s">
        <v>350</v>
      </c>
      <c r="K258" s="79" t="s">
        <v>351</v>
      </c>
      <c r="L258" s="92" t="s">
        <v>351</v>
      </c>
      <c r="M258" s="92" t="s">
        <v>352</v>
      </c>
      <c r="N258" s="92" t="s">
        <v>460</v>
      </c>
      <c r="O258" s="92" t="s">
        <v>506</v>
      </c>
    </row>
    <row r="259" spans="1:15" ht="16.5" thickBot="1">
      <c r="A259" s="265" t="s">
        <v>437</v>
      </c>
      <c r="B259" s="540" t="s">
        <v>440</v>
      </c>
      <c r="C259" s="541"/>
      <c r="D259" s="541"/>
      <c r="E259" s="541"/>
      <c r="F259" s="541"/>
      <c r="G259" s="541"/>
      <c r="H259" s="541"/>
      <c r="I259" s="541"/>
      <c r="J259" s="542"/>
      <c r="O259" s="474"/>
    </row>
    <row r="260" spans="1:15" ht="15.75">
      <c r="A260" s="25">
        <v>630</v>
      </c>
      <c r="B260" s="29" t="s">
        <v>103</v>
      </c>
      <c r="C260" s="75">
        <v>16577.51</v>
      </c>
      <c r="D260" s="49">
        <v>31526</v>
      </c>
      <c r="E260" s="49">
        <v>40000</v>
      </c>
      <c r="F260" s="57">
        <v>40000</v>
      </c>
      <c r="G260" s="57">
        <v>34610</v>
      </c>
      <c r="H260" s="57">
        <v>41000</v>
      </c>
      <c r="I260" s="57">
        <v>41000</v>
      </c>
      <c r="J260" s="57">
        <v>41000</v>
      </c>
      <c r="K260" s="49"/>
      <c r="L260" s="57"/>
      <c r="M260" s="57"/>
      <c r="N260" s="57"/>
      <c r="O260" s="57"/>
    </row>
    <row r="261" spans="1:15" ht="16.5" thickBot="1">
      <c r="A261" s="35">
        <v>640</v>
      </c>
      <c r="B261" s="223" t="s">
        <v>104</v>
      </c>
      <c r="C261" s="210">
        <v>1800</v>
      </c>
      <c r="D261" s="81">
        <v>1800</v>
      </c>
      <c r="E261" s="51">
        <v>2100</v>
      </c>
      <c r="F261" s="51">
        <v>2100</v>
      </c>
      <c r="G261" s="51">
        <v>2100</v>
      </c>
      <c r="H261" s="51">
        <v>2300</v>
      </c>
      <c r="I261" s="51">
        <v>2300</v>
      </c>
      <c r="J261" s="51">
        <v>2300</v>
      </c>
      <c r="K261" s="51"/>
      <c r="L261" s="51"/>
      <c r="M261" s="51"/>
      <c r="N261" s="51"/>
      <c r="O261" s="51"/>
    </row>
    <row r="262" spans="1:15" ht="16.5" thickBot="1">
      <c r="A262" s="28"/>
      <c r="B262" s="207" t="s">
        <v>56</v>
      </c>
      <c r="C262" s="205">
        <f>C260+C261</f>
        <v>18377.51</v>
      </c>
      <c r="D262" s="205">
        <f>D260+D261</f>
        <v>33326</v>
      </c>
      <c r="E262" s="205">
        <f>E260+E261</f>
        <v>42100</v>
      </c>
      <c r="F262" s="205">
        <f>F260+F261</f>
        <v>42100</v>
      </c>
      <c r="G262" s="205">
        <f>SUM(G260:G261)</f>
        <v>36710</v>
      </c>
      <c r="H262" s="205">
        <f>H260+H261</f>
        <v>43300</v>
      </c>
      <c r="I262" s="205">
        <f>I260+I261</f>
        <v>43300</v>
      </c>
      <c r="J262" s="205">
        <f>J260+J261</f>
        <v>43300</v>
      </c>
      <c r="K262" s="205"/>
      <c r="L262" s="205"/>
      <c r="M262" s="205"/>
      <c r="N262" s="205"/>
      <c r="O262" s="211"/>
    </row>
    <row r="263" spans="1:15" ht="16.5" thickBot="1">
      <c r="A263" s="357" t="s">
        <v>438</v>
      </c>
      <c r="B263" s="540" t="s">
        <v>439</v>
      </c>
      <c r="C263" s="541"/>
      <c r="D263" s="541"/>
      <c r="E263" s="541"/>
      <c r="F263" s="541"/>
      <c r="G263" s="541"/>
      <c r="H263" s="541"/>
      <c r="I263" s="541"/>
      <c r="J263" s="542"/>
      <c r="L263" s="3"/>
      <c r="O263" s="474"/>
    </row>
    <row r="264" spans="1:15" ht="15.75">
      <c r="A264" s="15">
        <v>620</v>
      </c>
      <c r="B264" s="186" t="s">
        <v>2</v>
      </c>
      <c r="C264" s="389"/>
      <c r="D264" s="373"/>
      <c r="E264" s="389"/>
      <c r="F264" s="389"/>
      <c r="G264" s="389"/>
      <c r="H264" s="390">
        <v>47</v>
      </c>
      <c r="I264" s="390">
        <v>47</v>
      </c>
      <c r="J264" s="390">
        <v>47</v>
      </c>
      <c r="K264" s="390"/>
      <c r="L264" s="390"/>
      <c r="M264" s="390"/>
      <c r="N264" s="390"/>
      <c r="O264" s="390"/>
    </row>
    <row r="265" spans="1:15" ht="12.75">
      <c r="A265" s="35">
        <v>630</v>
      </c>
      <c r="B265" s="396" t="s">
        <v>103</v>
      </c>
      <c r="C265" s="52"/>
      <c r="D265" s="80">
        <v>187</v>
      </c>
      <c r="E265" s="80">
        <v>200</v>
      </c>
      <c r="F265" s="80">
        <v>187</v>
      </c>
      <c r="G265" s="80">
        <v>187</v>
      </c>
      <c r="H265" s="80">
        <v>140</v>
      </c>
      <c r="I265" s="80">
        <v>140</v>
      </c>
      <c r="J265" s="80">
        <v>140</v>
      </c>
      <c r="K265" s="80"/>
      <c r="L265" s="80"/>
      <c r="M265" s="80"/>
      <c r="N265" s="80"/>
      <c r="O265" s="80"/>
    </row>
    <row r="266" spans="1:15" ht="12.75">
      <c r="A266" s="15"/>
      <c r="B266" s="397" t="s">
        <v>493</v>
      </c>
      <c r="C266" s="52"/>
      <c r="D266" s="52">
        <f>SUM(D264:D265)</f>
        <v>187</v>
      </c>
      <c r="E266" s="52">
        <f>SUM(E264:E265)</f>
        <v>200</v>
      </c>
      <c r="F266" s="52">
        <f>SUM(F264:F265)</f>
        <v>187</v>
      </c>
      <c r="G266" s="52">
        <f>SUM(G265)</f>
        <v>187</v>
      </c>
      <c r="H266" s="52">
        <f>SUM(H264:H265)</f>
        <v>187</v>
      </c>
      <c r="I266" s="52">
        <f>SUM(I264:I265)</f>
        <v>187</v>
      </c>
      <c r="J266" s="52">
        <f>SUM(J264:J265)</f>
        <v>187</v>
      </c>
      <c r="K266" s="52"/>
      <c r="L266" s="52"/>
      <c r="M266" s="52"/>
      <c r="N266" s="52"/>
      <c r="O266" s="52"/>
    </row>
    <row r="267" spans="1:15" ht="16.5" thickBot="1">
      <c r="A267" s="15"/>
      <c r="B267" s="398" t="s">
        <v>133</v>
      </c>
      <c r="C267" s="399">
        <f>C262+C265</f>
        <v>18377.51</v>
      </c>
      <c r="D267" s="399">
        <f>D262+D265</f>
        <v>33513</v>
      </c>
      <c r="E267" s="399">
        <f>E262+E265</f>
        <v>42300</v>
      </c>
      <c r="F267" s="399">
        <f>SUM(F262+F265)</f>
        <v>42287</v>
      </c>
      <c r="G267" s="399">
        <f>SUM(G262+G266)</f>
        <v>36897</v>
      </c>
      <c r="H267" s="399">
        <f>H262+H264+H265</f>
        <v>43487</v>
      </c>
      <c r="I267" s="399">
        <f>I262+I264+I265</f>
        <v>43487</v>
      </c>
      <c r="J267" s="399">
        <f>J262+J264+J265</f>
        <v>43487</v>
      </c>
      <c r="K267" s="399"/>
      <c r="L267" s="399"/>
      <c r="M267" s="399"/>
      <c r="N267" s="399"/>
      <c r="O267" s="399"/>
    </row>
    <row r="268" spans="1:15" ht="16.5" thickBot="1">
      <c r="A268" s="15"/>
      <c r="B268" s="267" t="s">
        <v>134</v>
      </c>
      <c r="C268" s="262">
        <v>17360.07</v>
      </c>
      <c r="D268" s="262">
        <v>0</v>
      </c>
      <c r="E268" s="262">
        <v>30000</v>
      </c>
      <c r="F268" s="263">
        <v>18870</v>
      </c>
      <c r="G268" s="263">
        <v>17789</v>
      </c>
      <c r="H268" s="263">
        <v>93000</v>
      </c>
      <c r="I268" s="263">
        <v>93001</v>
      </c>
      <c r="J268" s="263">
        <v>93002</v>
      </c>
      <c r="K268" s="262"/>
      <c r="L268" s="263"/>
      <c r="M268" s="263"/>
      <c r="N268" s="263"/>
      <c r="O268" s="263"/>
    </row>
    <row r="269" spans="1:15" ht="16.5" thickBot="1">
      <c r="A269" s="28"/>
      <c r="B269" s="257" t="s">
        <v>55</v>
      </c>
      <c r="C269" s="251">
        <f>C267+C268</f>
        <v>35737.58</v>
      </c>
      <c r="D269" s="251">
        <f>D267+D268</f>
        <v>33513</v>
      </c>
      <c r="E269" s="251">
        <f>E267+E268</f>
        <v>72300</v>
      </c>
      <c r="F269" s="251">
        <f>F267+F268</f>
        <v>61157</v>
      </c>
      <c r="G269" s="251">
        <f>SUM(G267:G268)</f>
        <v>54686</v>
      </c>
      <c r="H269" s="251">
        <f>H267+H268</f>
        <v>136487</v>
      </c>
      <c r="I269" s="251">
        <f>I267+I268</f>
        <v>136488</v>
      </c>
      <c r="J269" s="251">
        <f>J267+J268</f>
        <v>136489</v>
      </c>
      <c r="K269" s="261"/>
      <c r="L269" s="251"/>
      <c r="M269" s="251"/>
      <c r="N269" s="251"/>
      <c r="O269" s="251"/>
    </row>
    <row r="270" spans="1:15" ht="48.75" customHeight="1" thickBot="1">
      <c r="A270" s="455"/>
      <c r="B270" s="453"/>
      <c r="C270" s="454"/>
      <c r="D270" s="454"/>
      <c r="E270" s="454"/>
      <c r="F270" s="454"/>
      <c r="G270" s="454"/>
      <c r="H270" s="454"/>
      <c r="I270" s="454"/>
      <c r="J270" s="454"/>
      <c r="L270" s="46"/>
      <c r="O270" s="474"/>
    </row>
    <row r="271" spans="1:15" ht="18.75" customHeight="1">
      <c r="A271" s="543" t="s">
        <v>57</v>
      </c>
      <c r="B271" s="544"/>
      <c r="C271" s="85" t="s">
        <v>156</v>
      </c>
      <c r="D271" s="85" t="s">
        <v>155</v>
      </c>
      <c r="E271" s="73" t="s">
        <v>157</v>
      </c>
      <c r="F271" s="73" t="s">
        <v>349</v>
      </c>
      <c r="G271" s="73" t="s">
        <v>156</v>
      </c>
      <c r="H271" s="73" t="s">
        <v>157</v>
      </c>
      <c r="I271" s="85" t="s">
        <v>155</v>
      </c>
      <c r="J271" s="73" t="s">
        <v>157</v>
      </c>
      <c r="K271" s="73" t="s">
        <v>507</v>
      </c>
      <c r="L271" s="73" t="s">
        <v>349</v>
      </c>
      <c r="M271" s="73" t="s">
        <v>157</v>
      </c>
      <c r="N271" s="85" t="s">
        <v>324</v>
      </c>
      <c r="O271" s="85" t="s">
        <v>324</v>
      </c>
    </row>
    <row r="272" spans="1:15" ht="13.5" thickBot="1">
      <c r="A272" s="553"/>
      <c r="B272" s="554"/>
      <c r="C272" s="92" t="s">
        <v>111</v>
      </c>
      <c r="D272" s="76" t="s">
        <v>112</v>
      </c>
      <c r="E272" s="81" t="s">
        <v>350</v>
      </c>
      <c r="F272" s="76" t="s">
        <v>350</v>
      </c>
      <c r="G272" s="76" t="s">
        <v>350</v>
      </c>
      <c r="H272" s="76" t="s">
        <v>351</v>
      </c>
      <c r="I272" s="76" t="s">
        <v>112</v>
      </c>
      <c r="J272" s="81" t="s">
        <v>350</v>
      </c>
      <c r="K272" s="79" t="s">
        <v>351</v>
      </c>
      <c r="L272" s="92" t="s">
        <v>351</v>
      </c>
      <c r="M272" s="92" t="s">
        <v>352</v>
      </c>
      <c r="N272" s="92" t="s">
        <v>460</v>
      </c>
      <c r="O272" s="92" t="s">
        <v>506</v>
      </c>
    </row>
    <row r="273" spans="1:15" ht="15.75">
      <c r="A273" s="21">
        <v>610</v>
      </c>
      <c r="B273" s="65" t="s">
        <v>12</v>
      </c>
      <c r="C273" s="75">
        <v>136771.53</v>
      </c>
      <c r="D273" s="49">
        <v>144289</v>
      </c>
      <c r="E273" s="49">
        <v>145000</v>
      </c>
      <c r="F273" s="49">
        <v>145000</v>
      </c>
      <c r="G273" s="49">
        <v>144943</v>
      </c>
      <c r="H273" s="49">
        <v>145000</v>
      </c>
      <c r="I273" s="49">
        <v>145000</v>
      </c>
      <c r="J273" s="49">
        <v>145000</v>
      </c>
      <c r="K273" s="49"/>
      <c r="L273" s="49"/>
      <c r="M273" s="49"/>
      <c r="N273" s="49"/>
      <c r="O273" s="49"/>
    </row>
    <row r="274" spans="1:15" ht="15.75">
      <c r="A274" s="15">
        <v>620</v>
      </c>
      <c r="B274" s="16" t="s">
        <v>2</v>
      </c>
      <c r="C274" s="74">
        <v>48776.24</v>
      </c>
      <c r="D274" s="50">
        <v>52353</v>
      </c>
      <c r="E274" s="50">
        <v>55000</v>
      </c>
      <c r="F274" s="50">
        <v>55000</v>
      </c>
      <c r="G274" s="50">
        <v>55732</v>
      </c>
      <c r="H274" s="50">
        <v>55000</v>
      </c>
      <c r="I274" s="50">
        <v>55000</v>
      </c>
      <c r="J274" s="50">
        <v>55000</v>
      </c>
      <c r="K274" s="50"/>
      <c r="L274" s="50"/>
      <c r="M274" s="50"/>
      <c r="N274" s="50"/>
      <c r="O274" s="50"/>
    </row>
    <row r="275" spans="1:15" ht="15.75">
      <c r="A275" s="15">
        <v>630</v>
      </c>
      <c r="B275" s="16" t="s">
        <v>103</v>
      </c>
      <c r="C275" s="74">
        <v>116475.86</v>
      </c>
      <c r="D275" s="50">
        <v>127516</v>
      </c>
      <c r="E275" s="50">
        <v>159100</v>
      </c>
      <c r="F275" s="56">
        <v>150000</v>
      </c>
      <c r="G275" s="56">
        <v>132333</v>
      </c>
      <c r="H275" s="56">
        <v>151500</v>
      </c>
      <c r="I275" s="56">
        <v>151500</v>
      </c>
      <c r="J275" s="56">
        <v>151500</v>
      </c>
      <c r="K275" s="50"/>
      <c r="L275" s="56"/>
      <c r="M275" s="56"/>
      <c r="N275" s="56"/>
      <c r="O275" s="56"/>
    </row>
    <row r="276" spans="1:15" ht="15.75">
      <c r="A276" s="15">
        <v>640</v>
      </c>
      <c r="B276" s="16" t="s">
        <v>104</v>
      </c>
      <c r="C276" s="74">
        <v>1035.9</v>
      </c>
      <c r="D276" s="50">
        <v>359</v>
      </c>
      <c r="E276" s="50">
        <v>4100</v>
      </c>
      <c r="F276" s="50">
        <v>4040</v>
      </c>
      <c r="G276" s="50">
        <v>4038</v>
      </c>
      <c r="H276" s="50">
        <v>300</v>
      </c>
      <c r="I276" s="50">
        <v>300</v>
      </c>
      <c r="J276" s="50">
        <v>300</v>
      </c>
      <c r="K276" s="50"/>
      <c r="L276" s="50"/>
      <c r="M276" s="50"/>
      <c r="N276" s="50"/>
      <c r="O276" s="50"/>
    </row>
    <row r="277" spans="1:15" ht="16.5" thickBot="1">
      <c r="A277" s="40"/>
      <c r="B277" s="82" t="s">
        <v>154</v>
      </c>
      <c r="C277" s="41"/>
      <c r="D277" s="51"/>
      <c r="E277" s="51">
        <v>1100</v>
      </c>
      <c r="F277" s="51">
        <v>2000</v>
      </c>
      <c r="G277" s="51">
        <v>0</v>
      </c>
      <c r="H277" s="51">
        <v>4000</v>
      </c>
      <c r="I277" s="51">
        <v>4000</v>
      </c>
      <c r="J277" s="51">
        <v>4000</v>
      </c>
      <c r="K277" s="51"/>
      <c r="L277" s="51"/>
      <c r="M277" s="51"/>
      <c r="N277" s="51"/>
      <c r="O277" s="51"/>
    </row>
    <row r="278" spans="1:15" ht="16.5" thickBot="1">
      <c r="A278" s="40"/>
      <c r="B278" s="266" t="s">
        <v>135</v>
      </c>
      <c r="C278" s="268">
        <f>SUM(C273:C276)</f>
        <v>303059.53</v>
      </c>
      <c r="D278" s="268">
        <f>SUM(D273:D276)</f>
        <v>324517</v>
      </c>
      <c r="E278" s="268">
        <f aca="true" t="shared" si="11" ref="E278:J278">SUM(E273:E277)</f>
        <v>364300</v>
      </c>
      <c r="F278" s="268">
        <f t="shared" si="11"/>
        <v>356040</v>
      </c>
      <c r="G278" s="268">
        <f t="shared" si="11"/>
        <v>337046</v>
      </c>
      <c r="H278" s="268">
        <f t="shared" si="11"/>
        <v>355800</v>
      </c>
      <c r="I278" s="268">
        <f t="shared" si="11"/>
        <v>355800</v>
      </c>
      <c r="J278" s="268">
        <f t="shared" si="11"/>
        <v>355800</v>
      </c>
      <c r="K278" s="268"/>
      <c r="L278" s="268"/>
      <c r="M278" s="268"/>
      <c r="N278" s="268"/>
      <c r="O278" s="269"/>
    </row>
    <row r="279" spans="1:15" ht="16.5" thickBot="1">
      <c r="A279" s="395"/>
      <c r="B279" s="418" t="s">
        <v>136</v>
      </c>
      <c r="C279" s="419">
        <v>23345.59</v>
      </c>
      <c r="D279" s="285">
        <v>23254</v>
      </c>
      <c r="E279" s="285">
        <v>2000</v>
      </c>
      <c r="F279" s="286">
        <v>2000</v>
      </c>
      <c r="G279" s="286">
        <v>2000</v>
      </c>
      <c r="H279" s="286">
        <v>0</v>
      </c>
      <c r="I279" s="286">
        <v>1</v>
      </c>
      <c r="J279" s="286">
        <v>2</v>
      </c>
      <c r="K279" s="285"/>
      <c r="L279" s="286"/>
      <c r="M279" s="286"/>
      <c r="N279" s="286"/>
      <c r="O279" s="286"/>
    </row>
    <row r="280" spans="1:15" ht="16.5" thickBot="1">
      <c r="A280" s="208"/>
      <c r="B280" s="420" t="s">
        <v>58</v>
      </c>
      <c r="C280" s="244">
        <f>C278+C279</f>
        <v>326405.12000000005</v>
      </c>
      <c r="D280" s="244">
        <f>D278+D279</f>
        <v>347771</v>
      </c>
      <c r="E280" s="244">
        <f>E278+E279</f>
        <v>366300</v>
      </c>
      <c r="F280" s="244">
        <f>F278+F279</f>
        <v>358040</v>
      </c>
      <c r="G280" s="244">
        <f>SUM(G278:G279)</f>
        <v>339046</v>
      </c>
      <c r="H280" s="243">
        <f>H278+H279</f>
        <v>355800</v>
      </c>
      <c r="I280" s="243">
        <f>I278+I279</f>
        <v>355801</v>
      </c>
      <c r="J280" s="243">
        <f>J278+J279</f>
        <v>355802</v>
      </c>
      <c r="K280" s="243"/>
      <c r="L280" s="243"/>
      <c r="M280" s="243"/>
      <c r="N280" s="243"/>
      <c r="O280" s="243"/>
    </row>
    <row r="281" spans="1:16" ht="15.75">
      <c r="A281" s="11"/>
      <c r="B281" s="445"/>
      <c r="C281" s="446"/>
      <c r="D281" s="446"/>
      <c r="E281" s="446"/>
      <c r="F281" s="447"/>
      <c r="G281" s="446"/>
      <c r="H281" s="446"/>
      <c r="I281" s="446"/>
      <c r="J281" s="446"/>
      <c r="O281" s="3"/>
      <c r="P281" s="3"/>
    </row>
    <row r="282" spans="1:16" ht="15.75">
      <c r="A282" s="11"/>
      <c r="B282" s="452"/>
      <c r="C282" s="446"/>
      <c r="D282" s="446"/>
      <c r="E282" s="446"/>
      <c r="F282" s="446"/>
      <c r="G282" s="446"/>
      <c r="H282" s="446"/>
      <c r="I282" s="446"/>
      <c r="J282" s="446"/>
      <c r="O282" s="3"/>
      <c r="P282" s="3"/>
    </row>
    <row r="283" spans="1:16" ht="47.25" customHeight="1" thickBot="1">
      <c r="A283" s="11"/>
      <c r="B283" s="12"/>
      <c r="C283" s="46"/>
      <c r="D283" s="46"/>
      <c r="E283" s="46"/>
      <c r="F283" s="46"/>
      <c r="G283" s="46"/>
      <c r="H283" s="46"/>
      <c r="I283" s="46"/>
      <c r="J283" s="98"/>
      <c r="L283" s="3"/>
      <c r="O283" s="3"/>
      <c r="P283" s="3"/>
    </row>
    <row r="284" spans="1:15" ht="15.75" customHeight="1">
      <c r="A284" s="543" t="s">
        <v>59</v>
      </c>
      <c r="B284" s="544"/>
      <c r="C284" s="85" t="s">
        <v>156</v>
      </c>
      <c r="D284" s="85" t="s">
        <v>155</v>
      </c>
      <c r="E284" s="73" t="s">
        <v>157</v>
      </c>
      <c r="F284" s="73" t="s">
        <v>349</v>
      </c>
      <c r="G284" s="73" t="s">
        <v>156</v>
      </c>
      <c r="H284" s="73" t="s">
        <v>157</v>
      </c>
      <c r="I284" s="85" t="s">
        <v>155</v>
      </c>
      <c r="J284" s="73" t="s">
        <v>157</v>
      </c>
      <c r="K284" s="73" t="s">
        <v>507</v>
      </c>
      <c r="L284" s="73" t="s">
        <v>349</v>
      </c>
      <c r="M284" s="73" t="s">
        <v>157</v>
      </c>
      <c r="N284" s="85" t="s">
        <v>324</v>
      </c>
      <c r="O284" s="85" t="s">
        <v>324</v>
      </c>
    </row>
    <row r="285" spans="1:15" ht="13.5" thickBot="1">
      <c r="A285" s="553"/>
      <c r="B285" s="554"/>
      <c r="C285" s="92" t="s">
        <v>111</v>
      </c>
      <c r="D285" s="76" t="s">
        <v>112</v>
      </c>
      <c r="E285" s="81" t="s">
        <v>350</v>
      </c>
      <c r="F285" s="76" t="s">
        <v>350</v>
      </c>
      <c r="G285" s="76" t="s">
        <v>350</v>
      </c>
      <c r="H285" s="76" t="s">
        <v>351</v>
      </c>
      <c r="I285" s="76" t="s">
        <v>112</v>
      </c>
      <c r="J285" s="81" t="s">
        <v>350</v>
      </c>
      <c r="K285" s="79" t="s">
        <v>351</v>
      </c>
      <c r="L285" s="92" t="s">
        <v>351</v>
      </c>
      <c r="M285" s="92" t="s">
        <v>352</v>
      </c>
      <c r="N285" s="92" t="s">
        <v>460</v>
      </c>
      <c r="O285" s="92" t="s">
        <v>506</v>
      </c>
    </row>
    <row r="286" spans="1:15" ht="16.5" thickBot="1">
      <c r="A286" s="21">
        <v>650</v>
      </c>
      <c r="B286" s="226" t="s">
        <v>109</v>
      </c>
      <c r="C286" s="225">
        <v>73210.38</v>
      </c>
      <c r="D286" s="73">
        <v>66598</v>
      </c>
      <c r="E286" s="73">
        <v>68062</v>
      </c>
      <c r="F286" s="73">
        <v>68062</v>
      </c>
      <c r="G286" s="73">
        <v>54407</v>
      </c>
      <c r="H286" s="73">
        <v>54600</v>
      </c>
      <c r="I286" s="73">
        <v>54601</v>
      </c>
      <c r="J286" s="73">
        <v>54602</v>
      </c>
      <c r="K286" s="73"/>
      <c r="L286" s="73"/>
      <c r="M286" s="73"/>
      <c r="N286" s="73"/>
      <c r="O286" s="73"/>
    </row>
    <row r="287" spans="1:15" ht="16.5" thickBot="1">
      <c r="A287" s="15"/>
      <c r="B287" s="274" t="s">
        <v>137</v>
      </c>
      <c r="C287" s="260">
        <f>C286</f>
        <v>73210.38</v>
      </c>
      <c r="D287" s="260">
        <f>D286</f>
        <v>66598</v>
      </c>
      <c r="E287" s="260">
        <f>E286</f>
        <v>68062</v>
      </c>
      <c r="F287" s="260">
        <f>F286</f>
        <v>68062</v>
      </c>
      <c r="G287" s="260">
        <f>SUM(G286)</f>
        <v>54407</v>
      </c>
      <c r="H287" s="260">
        <f>H286</f>
        <v>54600</v>
      </c>
      <c r="I287" s="260">
        <f>I286</f>
        <v>54601</v>
      </c>
      <c r="J287" s="260">
        <f>J286</f>
        <v>54602</v>
      </c>
      <c r="K287" s="260"/>
      <c r="L287" s="260"/>
      <c r="M287" s="260"/>
      <c r="N287" s="260"/>
      <c r="O287" s="241"/>
    </row>
    <row r="288" spans="1:15" ht="15.75">
      <c r="A288" s="67">
        <v>820</v>
      </c>
      <c r="B288" s="83" t="s">
        <v>140</v>
      </c>
      <c r="C288" s="271">
        <v>323597</v>
      </c>
      <c r="D288" s="272">
        <v>245892</v>
      </c>
      <c r="E288" s="272">
        <v>228138</v>
      </c>
      <c r="F288" s="272">
        <v>228138</v>
      </c>
      <c r="G288" s="273">
        <v>226494</v>
      </c>
      <c r="H288" s="273">
        <v>221003</v>
      </c>
      <c r="I288" s="273">
        <v>221004</v>
      </c>
      <c r="J288" s="273">
        <v>221005</v>
      </c>
      <c r="K288" s="272"/>
      <c r="L288" s="273"/>
      <c r="M288" s="273"/>
      <c r="N288" s="273"/>
      <c r="O288" s="273"/>
    </row>
    <row r="289" spans="1:15" ht="15.75">
      <c r="A289" s="44"/>
      <c r="B289" s="287" t="s">
        <v>141</v>
      </c>
      <c r="C289" s="288">
        <f>C288</f>
        <v>323597</v>
      </c>
      <c r="D289" s="288">
        <f>D288</f>
        <v>245892</v>
      </c>
      <c r="E289" s="288">
        <f>E288</f>
        <v>228138</v>
      </c>
      <c r="F289" s="288">
        <f>F288</f>
        <v>228138</v>
      </c>
      <c r="G289" s="288">
        <f>SUM(G288)</f>
        <v>226494</v>
      </c>
      <c r="H289" s="288">
        <f>H288</f>
        <v>221003</v>
      </c>
      <c r="I289" s="288">
        <f>I288</f>
        <v>221004</v>
      </c>
      <c r="J289" s="288">
        <f>J288</f>
        <v>221005</v>
      </c>
      <c r="K289" s="288"/>
      <c r="L289" s="288"/>
      <c r="M289" s="288"/>
      <c r="N289" s="288"/>
      <c r="O289" s="511"/>
    </row>
    <row r="290" spans="1:15" ht="16.5" thickBot="1">
      <c r="A290" s="22"/>
      <c r="B290" s="275" t="s">
        <v>60</v>
      </c>
      <c r="C290" s="276">
        <f>C287+C289</f>
        <v>396807.38</v>
      </c>
      <c r="D290" s="276">
        <f>D287+D289</f>
        <v>312490</v>
      </c>
      <c r="E290" s="276">
        <f>E287+E289</f>
        <v>296200</v>
      </c>
      <c r="F290" s="276">
        <f>F287+F289</f>
        <v>296200</v>
      </c>
      <c r="G290" s="276">
        <f>SUM(G287+G289)</f>
        <v>280901</v>
      </c>
      <c r="H290" s="276">
        <f>H287+H289</f>
        <v>275603</v>
      </c>
      <c r="I290" s="276">
        <f>I287+I289</f>
        <v>275605</v>
      </c>
      <c r="J290" s="276">
        <f>J287+J289</f>
        <v>275607</v>
      </c>
      <c r="K290" s="276"/>
      <c r="L290" s="276"/>
      <c r="M290" s="276"/>
      <c r="N290" s="276"/>
      <c r="O290" s="407"/>
    </row>
    <row r="291" spans="3:15" ht="13.5" thickBot="1">
      <c r="C291" s="72"/>
      <c r="E291" s="72"/>
      <c r="F291" s="72"/>
      <c r="G291" s="72"/>
      <c r="H291" s="72"/>
      <c r="I291" s="72"/>
      <c r="J291" s="91"/>
      <c r="O291" s="474"/>
    </row>
    <row r="292" spans="1:15" ht="15.75" customHeight="1">
      <c r="A292" s="543" t="s">
        <v>61</v>
      </c>
      <c r="B292" s="544"/>
      <c r="C292" s="85" t="s">
        <v>156</v>
      </c>
      <c r="D292" s="85" t="s">
        <v>155</v>
      </c>
      <c r="E292" s="73" t="s">
        <v>157</v>
      </c>
      <c r="F292" s="73" t="s">
        <v>349</v>
      </c>
      <c r="G292" s="73" t="s">
        <v>156</v>
      </c>
      <c r="H292" s="73" t="s">
        <v>157</v>
      </c>
      <c r="I292" s="85" t="s">
        <v>155</v>
      </c>
      <c r="J292" s="73" t="s">
        <v>157</v>
      </c>
      <c r="K292" s="73" t="s">
        <v>507</v>
      </c>
      <c r="L292" s="73" t="s">
        <v>349</v>
      </c>
      <c r="M292" s="73" t="s">
        <v>157</v>
      </c>
      <c r="N292" s="85" t="s">
        <v>324</v>
      </c>
      <c r="O292" s="85" t="s">
        <v>324</v>
      </c>
    </row>
    <row r="293" spans="1:15" ht="13.5" thickBot="1">
      <c r="A293" s="553"/>
      <c r="B293" s="554"/>
      <c r="C293" s="92" t="s">
        <v>111</v>
      </c>
      <c r="D293" s="79" t="s">
        <v>112</v>
      </c>
      <c r="E293" s="79" t="s">
        <v>350</v>
      </c>
      <c r="F293" s="92" t="s">
        <v>350</v>
      </c>
      <c r="G293" s="92" t="s">
        <v>350</v>
      </c>
      <c r="H293" s="92" t="s">
        <v>351</v>
      </c>
      <c r="I293" s="76" t="s">
        <v>112</v>
      </c>
      <c r="J293" s="81" t="s">
        <v>350</v>
      </c>
      <c r="K293" s="79" t="s">
        <v>351</v>
      </c>
      <c r="L293" s="92" t="s">
        <v>351</v>
      </c>
      <c r="M293" s="92" t="s">
        <v>352</v>
      </c>
      <c r="N293" s="92" t="s">
        <v>460</v>
      </c>
      <c r="O293" s="92" t="s">
        <v>506</v>
      </c>
    </row>
    <row r="294" spans="1:15" ht="15.75">
      <c r="A294" s="21">
        <v>610</v>
      </c>
      <c r="B294" s="65" t="s">
        <v>12</v>
      </c>
      <c r="C294" s="54">
        <v>4793.32</v>
      </c>
      <c r="D294" s="54">
        <v>3260</v>
      </c>
      <c r="E294" s="54">
        <v>4000</v>
      </c>
      <c r="F294" s="54">
        <v>4000</v>
      </c>
      <c r="G294" s="54">
        <v>4000</v>
      </c>
      <c r="H294" s="54">
        <v>4000</v>
      </c>
      <c r="I294" s="54">
        <v>4000</v>
      </c>
      <c r="J294" s="54">
        <v>4000</v>
      </c>
      <c r="K294" s="49"/>
      <c r="L294" s="49"/>
      <c r="M294" s="49"/>
      <c r="N294" s="49"/>
      <c r="O294" s="49"/>
    </row>
    <row r="295" spans="1:15" ht="15.75">
      <c r="A295" s="15">
        <v>620</v>
      </c>
      <c r="B295" s="16" t="s">
        <v>2</v>
      </c>
      <c r="C295" s="50">
        <v>1635.22</v>
      </c>
      <c r="D295" s="50">
        <v>1141</v>
      </c>
      <c r="E295" s="50">
        <v>1400</v>
      </c>
      <c r="F295" s="50">
        <v>1400</v>
      </c>
      <c r="G295" s="50">
        <v>1398</v>
      </c>
      <c r="H295" s="50">
        <v>1400</v>
      </c>
      <c r="I295" s="50">
        <v>1400</v>
      </c>
      <c r="J295" s="50">
        <v>1400</v>
      </c>
      <c r="K295" s="50"/>
      <c r="L295" s="50"/>
      <c r="M295" s="50"/>
      <c r="N295" s="50"/>
      <c r="O295" s="50"/>
    </row>
    <row r="296" spans="1:15" ht="15.75">
      <c r="A296" s="15">
        <v>630</v>
      </c>
      <c r="B296" s="16" t="s">
        <v>103</v>
      </c>
      <c r="C296" s="50">
        <v>122185.78</v>
      </c>
      <c r="D296" s="50">
        <v>142198</v>
      </c>
      <c r="E296" s="50">
        <v>103000</v>
      </c>
      <c r="F296" s="50">
        <v>103000</v>
      </c>
      <c r="G296" s="50">
        <v>66012</v>
      </c>
      <c r="H296" s="50">
        <v>83000</v>
      </c>
      <c r="I296" s="50">
        <v>83000</v>
      </c>
      <c r="J296" s="50">
        <v>83000</v>
      </c>
      <c r="K296" s="50"/>
      <c r="L296" s="50"/>
      <c r="M296" s="50"/>
      <c r="N296" s="50"/>
      <c r="O296" s="50"/>
    </row>
    <row r="297" spans="1:15" ht="16.5" thickBot="1">
      <c r="A297" s="40">
        <v>640</v>
      </c>
      <c r="B297" s="82" t="s">
        <v>104</v>
      </c>
      <c r="C297" s="51">
        <v>893</v>
      </c>
      <c r="D297" s="51"/>
      <c r="E297" s="51"/>
      <c r="F297" s="51"/>
      <c r="G297" s="131"/>
      <c r="H297" s="131"/>
      <c r="I297" s="131"/>
      <c r="J297" s="131"/>
      <c r="K297" s="51"/>
      <c r="L297" s="131"/>
      <c r="M297" s="131"/>
      <c r="N297" s="131"/>
      <c r="O297" s="131"/>
    </row>
    <row r="298" spans="1:15" ht="16.5" thickBot="1">
      <c r="A298" s="40"/>
      <c r="B298" s="266" t="s">
        <v>138</v>
      </c>
      <c r="C298" s="268">
        <f>C294+C295+C296+C297</f>
        <v>129507.31999999999</v>
      </c>
      <c r="D298" s="268">
        <f>D294+D295+D296+D297</f>
        <v>146599</v>
      </c>
      <c r="E298" s="268">
        <f>E294+E295+E296+E297</f>
        <v>108400</v>
      </c>
      <c r="F298" s="268">
        <f>F294+F295+F296+F297</f>
        <v>108400</v>
      </c>
      <c r="G298" s="268">
        <f>SUM(G294:G297)</f>
        <v>71410</v>
      </c>
      <c r="H298" s="268">
        <f>H294+H295+H296+H297</f>
        <v>88400</v>
      </c>
      <c r="I298" s="268">
        <f>I294+I295+I296+I297</f>
        <v>88400</v>
      </c>
      <c r="J298" s="268">
        <f>J294+J295+J296+J297</f>
        <v>88400</v>
      </c>
      <c r="K298" s="268"/>
      <c r="L298" s="268"/>
      <c r="M298" s="268"/>
      <c r="N298" s="268"/>
      <c r="O298" s="269"/>
    </row>
    <row r="299" spans="1:15" ht="16.5" thickBot="1">
      <c r="A299" s="40"/>
      <c r="B299" s="267" t="s">
        <v>139</v>
      </c>
      <c r="C299" s="248">
        <v>10190.81</v>
      </c>
      <c r="D299" s="277"/>
      <c r="E299" s="248">
        <v>18100</v>
      </c>
      <c r="F299" s="248">
        <v>4960</v>
      </c>
      <c r="G299" s="249">
        <v>4360</v>
      </c>
      <c r="H299" s="249">
        <v>15000</v>
      </c>
      <c r="I299" s="249">
        <v>15001</v>
      </c>
      <c r="J299" s="249">
        <v>15002</v>
      </c>
      <c r="K299" s="248"/>
      <c r="L299" s="249"/>
      <c r="M299" s="249"/>
      <c r="N299" s="249"/>
      <c r="O299" s="249"/>
    </row>
    <row r="300" spans="1:15" ht="16.5" thickBot="1">
      <c r="A300" s="22"/>
      <c r="B300" s="270" t="s">
        <v>62</v>
      </c>
      <c r="C300" s="261">
        <f>C298+C299</f>
        <v>139698.13</v>
      </c>
      <c r="D300" s="261">
        <f>D298+D299</f>
        <v>146599</v>
      </c>
      <c r="E300" s="261">
        <f>E298+E299</f>
        <v>126500</v>
      </c>
      <c r="F300" s="261">
        <f>F298+F299</f>
        <v>113360</v>
      </c>
      <c r="G300" s="261">
        <f>SUM(G298:G299)</f>
        <v>75770</v>
      </c>
      <c r="H300" s="261">
        <f>H298+H299</f>
        <v>103400</v>
      </c>
      <c r="I300" s="261">
        <f>I298+I299</f>
        <v>103401</v>
      </c>
      <c r="J300" s="261">
        <f>J298+J299</f>
        <v>103402</v>
      </c>
      <c r="K300" s="261"/>
      <c r="L300" s="261"/>
      <c r="M300" s="261"/>
      <c r="N300" s="261"/>
      <c r="O300" s="261"/>
    </row>
    <row r="301" spans="14:15" ht="12.75">
      <c r="N301" s="3"/>
      <c r="O301" s="474"/>
    </row>
    <row r="302" spans="14:15" ht="13.5" thickBot="1">
      <c r="N302" s="3"/>
      <c r="O302" s="474"/>
    </row>
    <row r="303" spans="2:15" ht="12.75">
      <c r="B303" s="179"/>
      <c r="C303" s="181" t="s">
        <v>156</v>
      </c>
      <c r="D303" s="85" t="s">
        <v>155</v>
      </c>
      <c r="E303" s="73" t="s">
        <v>157</v>
      </c>
      <c r="F303" s="73" t="s">
        <v>349</v>
      </c>
      <c r="G303" s="73" t="s">
        <v>156</v>
      </c>
      <c r="H303" s="73" t="s">
        <v>157</v>
      </c>
      <c r="I303" s="85" t="s">
        <v>155</v>
      </c>
      <c r="J303" s="73" t="s">
        <v>157</v>
      </c>
      <c r="K303" s="73" t="s">
        <v>507</v>
      </c>
      <c r="L303" s="73" t="s">
        <v>349</v>
      </c>
      <c r="M303" s="73" t="s">
        <v>157</v>
      </c>
      <c r="N303" s="85" t="s">
        <v>324</v>
      </c>
      <c r="O303" s="85" t="s">
        <v>324</v>
      </c>
    </row>
    <row r="304" spans="2:15" ht="13.5" thickBot="1">
      <c r="B304" s="180"/>
      <c r="C304" s="182" t="s">
        <v>111</v>
      </c>
      <c r="D304" s="76" t="s">
        <v>112</v>
      </c>
      <c r="E304" s="81" t="s">
        <v>350</v>
      </c>
      <c r="F304" s="76" t="s">
        <v>350</v>
      </c>
      <c r="G304" s="76" t="s">
        <v>350</v>
      </c>
      <c r="H304" s="76" t="s">
        <v>351</v>
      </c>
      <c r="I304" s="76" t="s">
        <v>112</v>
      </c>
      <c r="J304" s="81" t="s">
        <v>350</v>
      </c>
      <c r="K304" s="79" t="s">
        <v>351</v>
      </c>
      <c r="L304" s="92" t="s">
        <v>351</v>
      </c>
      <c r="M304" s="92" t="s">
        <v>352</v>
      </c>
      <c r="N304" s="92" t="s">
        <v>460</v>
      </c>
      <c r="O304" s="92" t="s">
        <v>506</v>
      </c>
    </row>
    <row r="305" spans="2:15" ht="15.75">
      <c r="B305" s="364" t="s">
        <v>147</v>
      </c>
      <c r="C305" s="365">
        <f>C13+C22+C46+C66+C74+C90+C149+C192+C231+C253+C267+C278+C287+C298</f>
        <v>1582162.5600000003</v>
      </c>
      <c r="D305" s="365">
        <f>D13+D22+D46+D66+D74+D90+D149+D192+D231+D253+D267+D278+D287+D298</f>
        <v>1880748</v>
      </c>
      <c r="E305" s="365">
        <f>E13+E22+E46+E66+E74+E90+E149+E192+E231+E253+E267+E278+E287+E298</f>
        <v>2015057</v>
      </c>
      <c r="F305" s="365">
        <f>F13+F22+F46+F66+F74+F90+F149+F192+F231+F253+F267+F278+F287+F298</f>
        <v>2048886</v>
      </c>
      <c r="G305" s="365">
        <f>SUM(G13+G22+G46+G66+G74+G90+G149+G192+G231+G253+G267+G278+G287+G298)</f>
        <v>1849235</v>
      </c>
      <c r="H305" s="365">
        <f>H13+H22+H46+H66+H74+H90+H149+H192+H231+H253+H267+H278+H287+H298</f>
        <v>2142977</v>
      </c>
      <c r="I305" s="365">
        <f>I13+I22+I46+I66+I74+I90+I149+I192+I231+I253+I267+I278+I287+I298</f>
        <v>2118985</v>
      </c>
      <c r="J305" s="365">
        <f>J13+J22+J46+J66+J74+J90+J149+J192+J231+J253+J267+J278+J287+J298</f>
        <v>2119594</v>
      </c>
      <c r="K305" s="365"/>
      <c r="L305" s="365"/>
      <c r="M305" s="365"/>
      <c r="N305" s="365"/>
      <c r="O305" s="365"/>
    </row>
    <row r="306" spans="2:15" ht="15.75">
      <c r="B306" s="366" t="s">
        <v>148</v>
      </c>
      <c r="C306" s="367">
        <f>C14+C23+C47+C67+C75+C91+C150+C193+C232+C254+C268+C279+C299</f>
        <v>946083.28</v>
      </c>
      <c r="D306" s="367">
        <f>D14+D23+D47+D67+D75+D91+D150+D193+D232+D254+D268+D279+D299</f>
        <v>1072857</v>
      </c>
      <c r="E306" s="367">
        <f>E14+E23+E47+E67+E75+E91+E150+E193+E232+E254+E268+E279+E299</f>
        <v>1660553</v>
      </c>
      <c r="F306" s="367">
        <f>F14+F23+F47+F67+F75+F91+F150+F193+F232+F254+F268+F279+F299</f>
        <v>2161033</v>
      </c>
      <c r="G306" s="367">
        <f>SUM(G47+G67+G75+G91+G150+G193+G232+G254+G268+G279+G299)</f>
        <v>1983718</v>
      </c>
      <c r="H306" s="367">
        <f>H14+H23+H47+H67+H75+H91+H150+H193+H232+H254+H268+H279+H299</f>
        <v>1547244</v>
      </c>
      <c r="I306" s="367">
        <f>I14+I23+I47+I67+I75+I91+I150+I193+I232+I254+I268+I279+I299</f>
        <v>1033751</v>
      </c>
      <c r="J306" s="367">
        <f>J14+J23+J47+J67+J75+J91+J150+J193+J232+J254+J268+J279+J299</f>
        <v>773758</v>
      </c>
      <c r="K306" s="367"/>
      <c r="L306" s="367"/>
      <c r="M306" s="367"/>
      <c r="N306" s="367"/>
      <c r="O306" s="367"/>
    </row>
    <row r="307" spans="2:15" ht="16.5" thickBot="1">
      <c r="B307" s="368" t="s">
        <v>149</v>
      </c>
      <c r="C307" s="369">
        <f>C289</f>
        <v>323597</v>
      </c>
      <c r="D307" s="369">
        <f>D289</f>
        <v>245892</v>
      </c>
      <c r="E307" s="369">
        <f>E289</f>
        <v>228138</v>
      </c>
      <c r="F307" s="369">
        <f>F289</f>
        <v>228138</v>
      </c>
      <c r="G307" s="369">
        <v>226494</v>
      </c>
      <c r="H307" s="369">
        <f>H289</f>
        <v>221003</v>
      </c>
      <c r="I307" s="369">
        <f>I289</f>
        <v>221004</v>
      </c>
      <c r="J307" s="369">
        <f>J289</f>
        <v>221005</v>
      </c>
      <c r="K307" s="369"/>
      <c r="L307" s="369"/>
      <c r="M307" s="369"/>
      <c r="N307" s="369"/>
      <c r="O307" s="369"/>
    </row>
    <row r="308" spans="2:15" ht="16.5" thickBot="1">
      <c r="B308" s="216" t="s">
        <v>150</v>
      </c>
      <c r="C308" s="281">
        <f>C305+C306+C307</f>
        <v>2851842.8400000003</v>
      </c>
      <c r="D308" s="281">
        <f>D305+D306+D307</f>
        <v>3199497</v>
      </c>
      <c r="E308" s="281">
        <f>E305+E306+E307</f>
        <v>3903748</v>
      </c>
      <c r="F308" s="281">
        <f>F305+F306+F307</f>
        <v>4438057</v>
      </c>
      <c r="G308" s="281">
        <f>SUM(G305:G307)</f>
        <v>4059447</v>
      </c>
      <c r="H308" s="281">
        <f>SUM(H305:H307)</f>
        <v>3911224</v>
      </c>
      <c r="I308" s="281">
        <f>SUM(I305:I307)</f>
        <v>3373740</v>
      </c>
      <c r="J308" s="281">
        <f>SUM(J305:J307)</f>
        <v>3114357</v>
      </c>
      <c r="K308" s="281"/>
      <c r="L308" s="281"/>
      <c r="M308" s="281"/>
      <c r="N308" s="281"/>
      <c r="O308" s="281"/>
    </row>
    <row r="309" spans="2:15" ht="12.75">
      <c r="B309" s="278"/>
      <c r="C309" s="220"/>
      <c r="D309" s="220"/>
      <c r="E309" s="280"/>
      <c r="F309" s="280"/>
      <c r="G309" s="280"/>
      <c r="H309" s="280"/>
      <c r="I309" s="280"/>
      <c r="J309" s="280"/>
      <c r="K309" s="279"/>
      <c r="L309" s="280"/>
      <c r="M309" s="280"/>
      <c r="N309" s="280"/>
      <c r="O309" s="280"/>
    </row>
    <row r="310" spans="1:15" ht="16.5" thickBot="1">
      <c r="A310" s="4"/>
      <c r="B310" s="370" t="s">
        <v>152</v>
      </c>
      <c r="C310" s="371">
        <v>498179</v>
      </c>
      <c r="D310" s="371">
        <v>528270</v>
      </c>
      <c r="E310" s="372">
        <v>581460</v>
      </c>
      <c r="F310" s="372">
        <v>606872</v>
      </c>
      <c r="G310" s="372"/>
      <c r="H310" s="372">
        <v>627935</v>
      </c>
      <c r="I310" s="372">
        <v>627936</v>
      </c>
      <c r="J310" s="372">
        <v>627937</v>
      </c>
      <c r="K310" s="371"/>
      <c r="L310" s="372"/>
      <c r="M310" s="372"/>
      <c r="N310" s="372"/>
      <c r="O310" s="372"/>
    </row>
    <row r="311" spans="1:15" ht="16.5" thickBot="1">
      <c r="A311" s="4"/>
      <c r="B311" s="250" t="s">
        <v>151</v>
      </c>
      <c r="C311" s="282">
        <f>C308+C310</f>
        <v>3350021.8400000003</v>
      </c>
      <c r="D311" s="282">
        <f>D308+D310</f>
        <v>3727767</v>
      </c>
      <c r="E311" s="283">
        <f>SUM(E308:E310)</f>
        <v>4485208</v>
      </c>
      <c r="F311" s="283">
        <f>SUM(F308:F310)</f>
        <v>5044929</v>
      </c>
      <c r="G311" s="283"/>
      <c r="H311" s="521">
        <f>SUM(H308+H310)</f>
        <v>4539159</v>
      </c>
      <c r="I311" s="283">
        <f>SUM(I308+I310)</f>
        <v>4001676</v>
      </c>
      <c r="J311" s="283">
        <f>SUM(J308+J310)</f>
        <v>3742294</v>
      </c>
      <c r="K311" s="282"/>
      <c r="L311" s="283"/>
      <c r="M311" s="283"/>
      <c r="N311" s="283"/>
      <c r="O311" s="283"/>
    </row>
    <row r="312" spans="1:8" ht="15.75">
      <c r="A312" s="4"/>
      <c r="B312" s="3"/>
      <c r="H312" s="2"/>
    </row>
    <row r="313" spans="1:11" ht="15.75">
      <c r="A313" s="4"/>
      <c r="B313" s="3"/>
      <c r="K313" s="3"/>
    </row>
    <row r="314" spans="1:12" ht="15.75">
      <c r="A314" s="4"/>
      <c r="B314" s="3"/>
      <c r="H314" s="8"/>
      <c r="I314" s="8"/>
      <c r="L314" s="8"/>
    </row>
    <row r="315" spans="1:9" ht="15.75">
      <c r="A315" s="4"/>
      <c r="B315" s="3"/>
      <c r="I315" s="8"/>
    </row>
    <row r="316" spans="1:12" ht="15.75">
      <c r="A316" s="4"/>
      <c r="B316" s="3"/>
      <c r="E316" s="6"/>
      <c r="F316" s="6"/>
      <c r="G316" s="6"/>
      <c r="H316" s="6"/>
      <c r="I316" s="6"/>
      <c r="J316" s="6"/>
      <c r="K316" s="8"/>
      <c r="L316" s="8"/>
    </row>
    <row r="317" spans="1:12" ht="15.75">
      <c r="A317" s="4"/>
      <c r="B317" s="3"/>
      <c r="E317" s="6"/>
      <c r="F317" s="6"/>
      <c r="G317" s="6"/>
      <c r="H317" s="6"/>
      <c r="I317" s="6"/>
      <c r="J317" s="6"/>
      <c r="K317" s="8"/>
      <c r="L317" s="8"/>
    </row>
    <row r="318" spans="1:10" ht="15.75">
      <c r="A318" s="4"/>
      <c r="B318" s="3"/>
      <c r="E318" s="3"/>
      <c r="F318" s="3"/>
      <c r="G318" s="3"/>
      <c r="H318" s="3"/>
      <c r="I318" s="3"/>
      <c r="J318" s="3"/>
    </row>
    <row r="319" spans="1:10" ht="15.75">
      <c r="A319" s="4"/>
      <c r="B319" s="3"/>
      <c r="E319" s="3"/>
      <c r="F319" s="3"/>
      <c r="G319" s="3"/>
      <c r="H319" s="3"/>
      <c r="I319" s="3"/>
      <c r="J319" s="3"/>
    </row>
    <row r="320" spans="5:10" ht="12.75">
      <c r="E320" s="3"/>
      <c r="F320" s="3"/>
      <c r="G320" s="3"/>
      <c r="H320" s="3"/>
      <c r="I320" s="3"/>
      <c r="J320" s="3"/>
    </row>
    <row r="321" spans="5:10" ht="12.75">
      <c r="E321" s="3"/>
      <c r="F321" s="3"/>
      <c r="G321" s="3"/>
      <c r="H321" s="3"/>
      <c r="I321" s="3"/>
      <c r="J321" s="3"/>
    </row>
    <row r="322" spans="3:10" ht="12.75">
      <c r="C322" s="6"/>
      <c r="D322" s="6"/>
      <c r="E322" s="6"/>
      <c r="F322" s="6"/>
      <c r="G322" s="6"/>
      <c r="H322" s="6"/>
      <c r="I322" s="6"/>
      <c r="J322" s="6"/>
    </row>
    <row r="323" spans="3:4" ht="12.75">
      <c r="C323" s="6"/>
      <c r="D323" s="6"/>
    </row>
    <row r="324" ht="12.75">
      <c r="D324" s="6"/>
    </row>
    <row r="325" ht="12.75">
      <c r="K325" s="8"/>
    </row>
    <row r="629" spans="2:10" ht="12.75">
      <c r="B629" s="3"/>
      <c r="C629" s="6"/>
      <c r="D629" s="6"/>
      <c r="E629" s="3"/>
      <c r="F629" s="3"/>
      <c r="G629" s="3"/>
      <c r="H629" s="3"/>
      <c r="I629" s="3"/>
      <c r="J629" s="3"/>
    </row>
    <row r="630" spans="2:10" ht="12.75">
      <c r="B630" s="3"/>
      <c r="C630" s="6"/>
      <c r="D630" s="6"/>
      <c r="E630" s="3"/>
      <c r="F630" s="3"/>
      <c r="G630" s="3"/>
      <c r="H630" s="3"/>
      <c r="I630" s="3"/>
      <c r="J630" s="3"/>
    </row>
    <row r="631" spans="2:10" ht="12.75">
      <c r="B631" s="3"/>
      <c r="C631" s="6"/>
      <c r="D631" s="6"/>
      <c r="E631" s="3"/>
      <c r="F631" s="3"/>
      <c r="G631" s="3"/>
      <c r="H631" s="3"/>
      <c r="I631" s="3"/>
      <c r="J631" s="3"/>
    </row>
    <row r="632" spans="2:10" ht="12.75">
      <c r="B632" s="3"/>
      <c r="C632" s="6"/>
      <c r="D632" s="6"/>
      <c r="E632" s="3"/>
      <c r="F632" s="3"/>
      <c r="G632" s="3"/>
      <c r="H632" s="3"/>
      <c r="I632" s="3"/>
      <c r="J632" s="3"/>
    </row>
    <row r="633" spans="2:10" ht="12.75">
      <c r="B633" s="3"/>
      <c r="C633" s="6"/>
      <c r="D633" s="6"/>
      <c r="E633" s="3"/>
      <c r="F633" s="3"/>
      <c r="G633" s="3"/>
      <c r="H633" s="3"/>
      <c r="I633" s="3"/>
      <c r="J633" s="3"/>
    </row>
    <row r="634" spans="2:10" ht="12.75">
      <c r="B634" s="3"/>
      <c r="C634" s="6"/>
      <c r="D634" s="6"/>
      <c r="E634" s="3"/>
      <c r="F634" s="3"/>
      <c r="G634" s="3"/>
      <c r="H634" s="3"/>
      <c r="I634" s="3"/>
      <c r="J634" s="3"/>
    </row>
    <row r="635" spans="2:10" ht="12.75">
      <c r="B635" s="3"/>
      <c r="C635" s="6"/>
      <c r="D635" s="6"/>
      <c r="E635" s="3"/>
      <c r="F635" s="3"/>
      <c r="G635" s="3"/>
      <c r="H635" s="3"/>
      <c r="I635" s="3"/>
      <c r="J635" s="3"/>
    </row>
    <row r="636" spans="2:10" ht="12.75">
      <c r="B636" s="3"/>
      <c r="C636" s="6"/>
      <c r="D636" s="6"/>
      <c r="E636" s="3"/>
      <c r="F636" s="3"/>
      <c r="G636" s="3"/>
      <c r="H636" s="3"/>
      <c r="I636" s="3"/>
      <c r="J636" s="3"/>
    </row>
    <row r="637" spans="2:10" ht="12.75">
      <c r="B637" s="3"/>
      <c r="C637" s="6"/>
      <c r="D637" s="6"/>
      <c r="E637" s="3"/>
      <c r="F637" s="3"/>
      <c r="G637" s="3"/>
      <c r="H637" s="3"/>
      <c r="I637" s="3"/>
      <c r="J637" s="3"/>
    </row>
    <row r="638" spans="2:10" ht="12.75">
      <c r="B638" s="3"/>
      <c r="C638" s="6"/>
      <c r="D638" s="6"/>
      <c r="E638" s="3"/>
      <c r="F638" s="3"/>
      <c r="G638" s="3"/>
      <c r="H638" s="3"/>
      <c r="I638" s="3"/>
      <c r="J638" s="3"/>
    </row>
    <row r="639" spans="2:10" ht="12.75">
      <c r="B639" s="3"/>
      <c r="C639" s="6"/>
      <c r="D639" s="6"/>
      <c r="E639" s="3"/>
      <c r="F639" s="3"/>
      <c r="G639" s="3"/>
      <c r="H639" s="3"/>
      <c r="I639" s="3"/>
      <c r="J639" s="3"/>
    </row>
    <row r="640" spans="2:10" ht="12.75">
      <c r="B640" s="3"/>
      <c r="C640" s="6"/>
      <c r="D640" s="6"/>
      <c r="E640" s="3"/>
      <c r="F640" s="3"/>
      <c r="G640" s="3"/>
      <c r="H640" s="3"/>
      <c r="I640" s="3"/>
      <c r="J640" s="3"/>
    </row>
    <row r="641" spans="2:10" ht="12.75">
      <c r="B641" s="3"/>
      <c r="C641" s="6"/>
      <c r="D641" s="6"/>
      <c r="E641" s="3"/>
      <c r="F641" s="3"/>
      <c r="G641" s="3"/>
      <c r="H641" s="3"/>
      <c r="I641" s="3"/>
      <c r="J641" s="3"/>
    </row>
    <row r="642" spans="2:10" ht="12.75">
      <c r="B642" s="3"/>
      <c r="C642" s="6"/>
      <c r="D642" s="6"/>
      <c r="E642" s="3"/>
      <c r="F642" s="3"/>
      <c r="G642" s="3"/>
      <c r="H642" s="3"/>
      <c r="I642" s="3"/>
      <c r="J642" s="3"/>
    </row>
    <row r="643" spans="2:10" ht="12.75">
      <c r="B643" s="3"/>
      <c r="C643" s="6"/>
      <c r="D643" s="6"/>
      <c r="E643" s="3"/>
      <c r="F643" s="3"/>
      <c r="G643" s="3"/>
      <c r="H643" s="3"/>
      <c r="I643" s="3"/>
      <c r="J643" s="3"/>
    </row>
    <row r="644" spans="2:10" ht="12.75">
      <c r="B644" s="3"/>
      <c r="C644" s="6"/>
      <c r="D644" s="6"/>
      <c r="E644" s="3"/>
      <c r="F644" s="3"/>
      <c r="G644" s="3"/>
      <c r="H644" s="3"/>
      <c r="I644" s="3"/>
      <c r="J644" s="3"/>
    </row>
    <row r="645" spans="2:10" ht="12.75">
      <c r="B645" s="3"/>
      <c r="C645" s="6"/>
      <c r="D645" s="6"/>
      <c r="E645" s="3"/>
      <c r="F645" s="3"/>
      <c r="G645" s="3"/>
      <c r="H645" s="3"/>
      <c r="I645" s="3"/>
      <c r="J645" s="3"/>
    </row>
    <row r="646" spans="2:10" ht="12.75">
      <c r="B646" s="3"/>
      <c r="C646" s="6"/>
      <c r="D646" s="6"/>
      <c r="E646" s="3"/>
      <c r="F646" s="3"/>
      <c r="G646" s="3"/>
      <c r="H646" s="3"/>
      <c r="I646" s="3"/>
      <c r="J646" s="3"/>
    </row>
    <row r="647" spans="2:10" ht="12.75">
      <c r="B647" s="3"/>
      <c r="C647" s="6"/>
      <c r="D647" s="6"/>
      <c r="E647" s="3"/>
      <c r="F647" s="3"/>
      <c r="G647" s="3"/>
      <c r="H647" s="3"/>
      <c r="I647" s="3"/>
      <c r="J647" s="3"/>
    </row>
    <row r="648" spans="2:10" ht="12.75">
      <c r="B648" s="3"/>
      <c r="C648" s="6"/>
      <c r="D648" s="6"/>
      <c r="E648" s="3"/>
      <c r="F648" s="3"/>
      <c r="G648" s="3"/>
      <c r="H648" s="3"/>
      <c r="I648" s="3"/>
      <c r="J648" s="3"/>
    </row>
    <row r="649" spans="2:10" ht="12.75">
      <c r="B649" s="3"/>
      <c r="C649" s="6"/>
      <c r="D649" s="6"/>
      <c r="E649" s="3"/>
      <c r="F649" s="3"/>
      <c r="G649" s="3"/>
      <c r="H649" s="3"/>
      <c r="I649" s="3"/>
      <c r="J649" s="3"/>
    </row>
    <row r="650" spans="2:10" ht="12.75">
      <c r="B650" s="3"/>
      <c r="C650" s="6"/>
      <c r="D650" s="6"/>
      <c r="E650" s="3"/>
      <c r="F650" s="3"/>
      <c r="G650" s="3"/>
      <c r="H650" s="3"/>
      <c r="I650" s="3"/>
      <c r="J650" s="3"/>
    </row>
    <row r="651" spans="2:10" ht="12.75">
      <c r="B651" s="3"/>
      <c r="C651" s="6"/>
      <c r="D651" s="6"/>
      <c r="E651" s="3"/>
      <c r="F651" s="3"/>
      <c r="G651" s="3"/>
      <c r="H651" s="3"/>
      <c r="I651" s="3"/>
      <c r="J651" s="3"/>
    </row>
    <row r="652" spans="2:10" ht="12.75">
      <c r="B652" s="3"/>
      <c r="C652" s="6"/>
      <c r="D652" s="6"/>
      <c r="E652" s="3"/>
      <c r="F652" s="3"/>
      <c r="G652" s="3"/>
      <c r="H652" s="3"/>
      <c r="I652" s="3"/>
      <c r="J652" s="3"/>
    </row>
    <row r="653" spans="2:10" ht="12.75">
      <c r="B653" s="3"/>
      <c r="C653" s="6"/>
      <c r="D653" s="6"/>
      <c r="E653" s="3"/>
      <c r="F653" s="3"/>
      <c r="G653" s="3"/>
      <c r="H653" s="3"/>
      <c r="I653" s="3"/>
      <c r="J653" s="3"/>
    </row>
    <row r="654" spans="2:10" ht="12.75">
      <c r="B654" s="3"/>
      <c r="C654" s="6"/>
      <c r="D654" s="6"/>
      <c r="E654" s="3"/>
      <c r="F654" s="3"/>
      <c r="G654" s="3"/>
      <c r="H654" s="3"/>
      <c r="I654" s="3"/>
      <c r="J654" s="3"/>
    </row>
    <row r="655" spans="2:10" ht="12.75">
      <c r="B655" s="3"/>
      <c r="C655" s="6"/>
      <c r="D655" s="6"/>
      <c r="E655" s="3"/>
      <c r="F655" s="3"/>
      <c r="G655" s="3"/>
      <c r="H655" s="3"/>
      <c r="I655" s="3"/>
      <c r="J655" s="3"/>
    </row>
    <row r="656" spans="2:10" ht="12.75">
      <c r="B656" s="3"/>
      <c r="C656" s="6"/>
      <c r="D656" s="6"/>
      <c r="E656" s="3"/>
      <c r="F656" s="3"/>
      <c r="G656" s="3"/>
      <c r="H656" s="3"/>
      <c r="I656" s="3"/>
      <c r="J656" s="3"/>
    </row>
    <row r="657" spans="2:10" ht="12.75">
      <c r="B657" s="3"/>
      <c r="C657" s="6"/>
      <c r="D657" s="6"/>
      <c r="E657" s="3"/>
      <c r="F657" s="3"/>
      <c r="G657" s="3"/>
      <c r="H657" s="3"/>
      <c r="I657" s="3"/>
      <c r="J657" s="3"/>
    </row>
    <row r="658" spans="2:10" ht="12.75">
      <c r="B658" s="3"/>
      <c r="C658" s="6"/>
      <c r="D658" s="6"/>
      <c r="E658" s="3"/>
      <c r="F658" s="3"/>
      <c r="G658" s="3"/>
      <c r="H658" s="3"/>
      <c r="I658" s="3"/>
      <c r="J658" s="3"/>
    </row>
    <row r="659" spans="2:10" ht="12.75">
      <c r="B659" s="3"/>
      <c r="C659" s="6"/>
      <c r="D659" s="6"/>
      <c r="E659" s="3"/>
      <c r="F659" s="3"/>
      <c r="G659" s="3"/>
      <c r="H659" s="3"/>
      <c r="I659" s="3"/>
      <c r="J659" s="3"/>
    </row>
    <row r="660" spans="2:10" ht="12.75">
      <c r="B660" s="3"/>
      <c r="C660" s="6"/>
      <c r="D660" s="6"/>
      <c r="E660" s="3"/>
      <c r="F660" s="3"/>
      <c r="G660" s="3"/>
      <c r="H660" s="3"/>
      <c r="I660" s="3"/>
      <c r="J660" s="3"/>
    </row>
    <row r="661" spans="2:10" ht="12.75">
      <c r="B661" s="3"/>
      <c r="C661" s="6"/>
      <c r="D661" s="6"/>
      <c r="E661" s="3"/>
      <c r="F661" s="3"/>
      <c r="G661" s="3"/>
      <c r="H661" s="3"/>
      <c r="I661" s="3"/>
      <c r="J661" s="3"/>
    </row>
    <row r="662" spans="2:10" ht="12.75">
      <c r="B662" s="3"/>
      <c r="C662" s="6"/>
      <c r="D662" s="6"/>
      <c r="E662" s="3"/>
      <c r="F662" s="3"/>
      <c r="G662" s="3"/>
      <c r="H662" s="3"/>
      <c r="I662" s="3"/>
      <c r="J662" s="3"/>
    </row>
    <row r="663" spans="2:10" ht="12.75">
      <c r="B663" s="3"/>
      <c r="C663" s="6"/>
      <c r="D663" s="6"/>
      <c r="E663" s="3"/>
      <c r="F663" s="3"/>
      <c r="G663" s="3"/>
      <c r="H663" s="3"/>
      <c r="I663" s="3"/>
      <c r="J663" s="3"/>
    </row>
    <row r="664" spans="2:10" ht="12.75">
      <c r="B664" s="3"/>
      <c r="C664" s="6"/>
      <c r="D664" s="6"/>
      <c r="E664" s="3"/>
      <c r="F664" s="3"/>
      <c r="G664" s="3"/>
      <c r="H664" s="3"/>
      <c r="I664" s="3"/>
      <c r="J664" s="3"/>
    </row>
    <row r="665" spans="2:10" ht="12.75">
      <c r="B665" s="3"/>
      <c r="C665" s="6"/>
      <c r="D665" s="6"/>
      <c r="E665" s="3"/>
      <c r="F665" s="3"/>
      <c r="G665" s="3"/>
      <c r="H665" s="3"/>
      <c r="I665" s="3"/>
      <c r="J665" s="3"/>
    </row>
    <row r="666" spans="2:10" ht="12.75">
      <c r="B666" s="3"/>
      <c r="C666" s="6"/>
      <c r="D666" s="6"/>
      <c r="E666" s="3"/>
      <c r="F666" s="3"/>
      <c r="G666" s="3"/>
      <c r="H666" s="3"/>
      <c r="I666" s="3"/>
      <c r="J666" s="3"/>
    </row>
    <row r="1128" spans="5:13" ht="12.75"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5:13" ht="12.75">
      <c r="E1129" s="8"/>
      <c r="F1129" s="8"/>
      <c r="G1129" s="8"/>
      <c r="H1129" s="8"/>
      <c r="I1129" s="8"/>
      <c r="J1129" s="8"/>
      <c r="K1129" s="8"/>
      <c r="L1129" s="8"/>
      <c r="M1129" s="8"/>
    </row>
    <row r="1130" ht="12.75">
      <c r="I1130" s="8"/>
    </row>
    <row r="1131" spans="9:13" ht="12.75">
      <c r="I1131" s="8"/>
      <c r="M1131" s="8"/>
    </row>
    <row r="1132" ht="12.75">
      <c r="I1132" s="8"/>
    </row>
    <row r="1133" spans="9:10" ht="12.75">
      <c r="I1133" s="8"/>
      <c r="J1133" s="8"/>
    </row>
    <row r="1137" spans="5:8" ht="12.75">
      <c r="E1137" s="8"/>
      <c r="F1137" s="8"/>
      <c r="G1137" s="8"/>
      <c r="H1137" s="8"/>
    </row>
    <row r="1148" ht="12.75">
      <c r="L1148" s="8"/>
    </row>
    <row r="1151" ht="12.75">
      <c r="M1151" s="8"/>
    </row>
  </sheetData>
  <sheetProtection/>
  <mergeCells count="60">
    <mergeCell ref="A292:B293"/>
    <mergeCell ref="A235:B236"/>
    <mergeCell ref="B237:J237"/>
    <mergeCell ref="B241:J241"/>
    <mergeCell ref="B247:J247"/>
    <mergeCell ref="B259:J259"/>
    <mergeCell ref="B263:J263"/>
    <mergeCell ref="A271:B272"/>
    <mergeCell ref="A284:B285"/>
    <mergeCell ref="A257:B258"/>
    <mergeCell ref="B208:J208"/>
    <mergeCell ref="A139:J139"/>
    <mergeCell ref="B145:J145"/>
    <mergeCell ref="A153:B154"/>
    <mergeCell ref="B155:J155"/>
    <mergeCell ref="B186:J186"/>
    <mergeCell ref="B80:J80"/>
    <mergeCell ref="A94:B95"/>
    <mergeCell ref="B28:J28"/>
    <mergeCell ref="B33:J33"/>
    <mergeCell ref="B36:J36"/>
    <mergeCell ref="B41:J41"/>
    <mergeCell ref="A50:B51"/>
    <mergeCell ref="B63:J63"/>
    <mergeCell ref="B225:J225"/>
    <mergeCell ref="B164:J164"/>
    <mergeCell ref="A120:J120"/>
    <mergeCell ref="A122:J122"/>
    <mergeCell ref="A126:J126"/>
    <mergeCell ref="A131:J131"/>
    <mergeCell ref="A133:J133"/>
    <mergeCell ref="A135:J135"/>
    <mergeCell ref="A137:J137"/>
    <mergeCell ref="B216:J216"/>
    <mergeCell ref="B211:J211"/>
    <mergeCell ref="B169:J169"/>
    <mergeCell ref="B173:J173"/>
    <mergeCell ref="B177:J177"/>
    <mergeCell ref="B180:J180"/>
    <mergeCell ref="B222:J222"/>
    <mergeCell ref="B219:J219"/>
    <mergeCell ref="A196:B197"/>
    <mergeCell ref="B198:J198"/>
    <mergeCell ref="B202:J202"/>
    <mergeCell ref="B96:J96"/>
    <mergeCell ref="B102:J102"/>
    <mergeCell ref="A103:J103"/>
    <mergeCell ref="A107:J107"/>
    <mergeCell ref="A118:J118"/>
    <mergeCell ref="A26:B27"/>
    <mergeCell ref="A111:J111"/>
    <mergeCell ref="A116:J116"/>
    <mergeCell ref="A70:B71"/>
    <mergeCell ref="A78:B79"/>
    <mergeCell ref="A2:B3"/>
    <mergeCell ref="B4:J4"/>
    <mergeCell ref="B10:J10"/>
    <mergeCell ref="A17:B18"/>
    <mergeCell ref="B57:J57"/>
    <mergeCell ref="B52:J52"/>
  </mergeCells>
  <printOptions/>
  <pageMargins left="0.46" right="0.2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H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00390625" style="0" customWidth="1"/>
    <col min="2" max="2" width="12.7109375" style="0" customWidth="1"/>
    <col min="3" max="3" width="12.57421875" style="0" customWidth="1"/>
    <col min="4" max="4" width="11.8515625" style="0" customWidth="1"/>
    <col min="5" max="5" width="13.00390625" style="0" customWidth="1"/>
    <col min="6" max="6" width="12.28125" style="0" customWidth="1"/>
    <col min="7" max="7" width="11.7109375" style="0" customWidth="1"/>
    <col min="8" max="8" width="11.140625" style="0" customWidth="1"/>
  </cols>
  <sheetData>
    <row r="1" spans="1:8" ht="15.75">
      <c r="A1" s="99" t="s">
        <v>378</v>
      </c>
      <c r="B1" s="183" t="s">
        <v>441</v>
      </c>
      <c r="C1" s="183" t="s">
        <v>441</v>
      </c>
      <c r="D1" s="183" t="s">
        <v>324</v>
      </c>
      <c r="E1" s="183" t="s">
        <v>349</v>
      </c>
      <c r="F1" s="183" t="s">
        <v>324</v>
      </c>
      <c r="G1" s="183" t="s">
        <v>324</v>
      </c>
      <c r="H1" s="183" t="s">
        <v>324</v>
      </c>
    </row>
    <row r="2" spans="1:8" ht="12.75">
      <c r="A2" s="432" t="s">
        <v>494</v>
      </c>
      <c r="B2" s="101">
        <v>2011</v>
      </c>
      <c r="C2" s="101">
        <v>2012</v>
      </c>
      <c r="D2" s="101">
        <v>2013</v>
      </c>
      <c r="E2" s="101">
        <v>2013</v>
      </c>
      <c r="F2" s="102">
        <v>2014</v>
      </c>
      <c r="G2" s="102">
        <v>2015</v>
      </c>
      <c r="H2" s="102">
        <v>2015</v>
      </c>
    </row>
    <row r="3" spans="1:8" ht="12.75">
      <c r="A3" s="103" t="s">
        <v>158</v>
      </c>
      <c r="B3" s="104"/>
      <c r="C3" s="104"/>
      <c r="D3" s="104"/>
      <c r="E3" s="104"/>
      <c r="F3" s="100"/>
      <c r="G3" s="100"/>
      <c r="H3" s="100"/>
    </row>
    <row r="4" spans="1:8" ht="12.75">
      <c r="A4" s="100" t="s">
        <v>159</v>
      </c>
      <c r="B4" s="105">
        <v>167707.94</v>
      </c>
      <c r="C4" s="105">
        <v>183413</v>
      </c>
      <c r="D4" s="105">
        <v>190300</v>
      </c>
      <c r="E4" s="105">
        <v>190300</v>
      </c>
      <c r="F4" s="106">
        <v>207700</v>
      </c>
      <c r="G4" s="106">
        <v>218000</v>
      </c>
      <c r="H4" s="106">
        <v>228900</v>
      </c>
    </row>
    <row r="5" spans="1:8" ht="12.75">
      <c r="A5" s="100" t="s">
        <v>160</v>
      </c>
      <c r="B5" s="105">
        <v>58181.62</v>
      </c>
      <c r="C5" s="105">
        <v>62775</v>
      </c>
      <c r="D5" s="105">
        <v>65900</v>
      </c>
      <c r="E5" s="105">
        <v>65900</v>
      </c>
      <c r="F5" s="106">
        <v>71400</v>
      </c>
      <c r="G5" s="106">
        <v>74900</v>
      </c>
      <c r="H5" s="106">
        <v>78600</v>
      </c>
    </row>
    <row r="6" spans="1:8" ht="12.75">
      <c r="A6" s="100" t="s">
        <v>161</v>
      </c>
      <c r="B6" s="105">
        <v>49110.15</v>
      </c>
      <c r="C6" s="105">
        <v>49717</v>
      </c>
      <c r="D6" s="105">
        <v>66310</v>
      </c>
      <c r="E6" s="105">
        <v>66310</v>
      </c>
      <c r="F6" s="106">
        <v>47470</v>
      </c>
      <c r="G6" s="106">
        <v>50360</v>
      </c>
      <c r="H6" s="106">
        <v>52500</v>
      </c>
    </row>
    <row r="7" spans="1:8" ht="12.75">
      <c r="A7" s="100" t="s">
        <v>162</v>
      </c>
      <c r="B7" s="105">
        <v>11026.77</v>
      </c>
      <c r="C7" s="105">
        <v>9999</v>
      </c>
      <c r="D7" s="105">
        <v>19400</v>
      </c>
      <c r="E7" s="105">
        <v>19400</v>
      </c>
      <c r="F7" s="106">
        <v>15750</v>
      </c>
      <c r="G7" s="106">
        <v>15050</v>
      </c>
      <c r="H7" s="106">
        <v>15450</v>
      </c>
    </row>
    <row r="8" spans="1:8" ht="12.75">
      <c r="A8" s="107" t="s">
        <v>163</v>
      </c>
      <c r="B8" s="108">
        <f aca="true" t="shared" si="0" ref="B8:H8">SUM(B4:B7)</f>
        <v>286026.48000000004</v>
      </c>
      <c r="C8" s="108">
        <f t="shared" si="0"/>
        <v>305904</v>
      </c>
      <c r="D8" s="108">
        <f t="shared" si="0"/>
        <v>341910</v>
      </c>
      <c r="E8" s="108">
        <f t="shared" si="0"/>
        <v>341910</v>
      </c>
      <c r="F8" s="109">
        <f t="shared" si="0"/>
        <v>342320</v>
      </c>
      <c r="G8" s="109">
        <f t="shared" si="0"/>
        <v>358310</v>
      </c>
      <c r="H8" s="109">
        <f t="shared" si="0"/>
        <v>375450</v>
      </c>
    </row>
    <row r="9" spans="1:8" ht="12.75">
      <c r="A9" s="107" t="s">
        <v>164</v>
      </c>
      <c r="B9" s="108"/>
      <c r="C9" s="108"/>
      <c r="D9" s="111"/>
      <c r="E9" s="111"/>
      <c r="F9" s="106"/>
      <c r="G9" s="106"/>
      <c r="H9" s="106"/>
    </row>
    <row r="10" spans="1:8" ht="12.75">
      <c r="A10" s="100" t="s">
        <v>159</v>
      </c>
      <c r="B10" s="106">
        <v>57996.96</v>
      </c>
      <c r="C10" s="106">
        <v>58401</v>
      </c>
      <c r="D10" s="106">
        <v>61000</v>
      </c>
      <c r="E10" s="106">
        <v>61000</v>
      </c>
      <c r="F10" s="106">
        <v>69000</v>
      </c>
      <c r="G10" s="106">
        <v>72400</v>
      </c>
      <c r="H10" s="106">
        <v>76000</v>
      </c>
    </row>
    <row r="11" spans="1:8" ht="12.75">
      <c r="A11" s="100" t="s">
        <v>160</v>
      </c>
      <c r="B11" s="106">
        <v>20456.77</v>
      </c>
      <c r="C11" s="106">
        <v>20407</v>
      </c>
      <c r="D11" s="106">
        <v>21600</v>
      </c>
      <c r="E11" s="106">
        <v>21600</v>
      </c>
      <c r="F11" s="106">
        <v>24000</v>
      </c>
      <c r="G11" s="106">
        <v>25200</v>
      </c>
      <c r="H11" s="106">
        <v>26400</v>
      </c>
    </row>
    <row r="12" spans="1:8" ht="12.75">
      <c r="A12" s="100" t="s">
        <v>161</v>
      </c>
      <c r="B12" s="106">
        <v>18303.63</v>
      </c>
      <c r="C12" s="106">
        <v>16817</v>
      </c>
      <c r="D12" s="106">
        <v>18710</v>
      </c>
      <c r="E12" s="106">
        <v>18710</v>
      </c>
      <c r="F12" s="106">
        <v>23590</v>
      </c>
      <c r="G12" s="106">
        <v>25000</v>
      </c>
      <c r="H12" s="106">
        <v>26300</v>
      </c>
    </row>
    <row r="13" spans="1:8" ht="12.75">
      <c r="A13" s="100" t="s">
        <v>162</v>
      </c>
      <c r="B13" s="106">
        <v>198.64</v>
      </c>
      <c r="C13" s="106">
        <v>270</v>
      </c>
      <c r="D13" s="106">
        <v>400</v>
      </c>
      <c r="E13" s="106">
        <v>400</v>
      </c>
      <c r="F13" s="106">
        <v>700</v>
      </c>
      <c r="G13" s="106">
        <v>500</v>
      </c>
      <c r="H13" s="106">
        <v>500</v>
      </c>
    </row>
    <row r="14" spans="1:8" ht="12.75">
      <c r="A14" s="107" t="s">
        <v>151</v>
      </c>
      <c r="B14" s="109">
        <f aca="true" t="shared" si="1" ref="B14:H14">SUM(B10:B13)</f>
        <v>96956</v>
      </c>
      <c r="C14" s="109">
        <f t="shared" si="1"/>
        <v>95895</v>
      </c>
      <c r="D14" s="109">
        <f t="shared" si="1"/>
        <v>101710</v>
      </c>
      <c r="E14" s="109">
        <f t="shared" si="1"/>
        <v>101710</v>
      </c>
      <c r="F14" s="109">
        <f t="shared" si="1"/>
        <v>117290</v>
      </c>
      <c r="G14" s="109">
        <f t="shared" si="1"/>
        <v>123100</v>
      </c>
      <c r="H14" s="109">
        <f t="shared" si="1"/>
        <v>129200</v>
      </c>
    </row>
    <row r="15" spans="1:8" ht="12.75">
      <c r="A15" s="107" t="s">
        <v>165</v>
      </c>
      <c r="B15" s="108"/>
      <c r="C15" s="108"/>
      <c r="D15" s="111"/>
      <c r="E15" s="111"/>
      <c r="F15" s="106"/>
      <c r="G15" s="106"/>
      <c r="H15" s="106"/>
    </row>
    <row r="16" spans="1:8" ht="12.75">
      <c r="A16" s="100" t="s">
        <v>159</v>
      </c>
      <c r="B16" s="105">
        <v>10818.37</v>
      </c>
      <c r="C16" s="105">
        <v>12592</v>
      </c>
      <c r="D16" s="105">
        <v>15000</v>
      </c>
      <c r="E16" s="105">
        <v>15000</v>
      </c>
      <c r="F16" s="106">
        <v>11700</v>
      </c>
      <c r="G16" s="106">
        <v>12300</v>
      </c>
      <c r="H16" s="106">
        <v>12900</v>
      </c>
    </row>
    <row r="17" spans="1:8" ht="12.75">
      <c r="A17" s="100" t="s">
        <v>160</v>
      </c>
      <c r="B17" s="105">
        <v>3820.38</v>
      </c>
      <c r="C17" s="105">
        <v>4400</v>
      </c>
      <c r="D17" s="105">
        <v>4500</v>
      </c>
      <c r="E17" s="105">
        <v>4500</v>
      </c>
      <c r="F17" s="106">
        <v>4100</v>
      </c>
      <c r="G17" s="106">
        <v>4300</v>
      </c>
      <c r="H17" s="106">
        <v>4500</v>
      </c>
    </row>
    <row r="18" spans="1:8" ht="12.75">
      <c r="A18" s="100" t="s">
        <v>161</v>
      </c>
      <c r="B18" s="105">
        <v>1564.87</v>
      </c>
      <c r="C18" s="105">
        <v>2384</v>
      </c>
      <c r="D18" s="105">
        <v>1810</v>
      </c>
      <c r="E18" s="105">
        <v>1810</v>
      </c>
      <c r="F18" s="106">
        <v>6680</v>
      </c>
      <c r="G18" s="106">
        <v>7000</v>
      </c>
      <c r="H18" s="106">
        <v>7300</v>
      </c>
    </row>
    <row r="19" spans="1:8" ht="12.75">
      <c r="A19" s="100" t="s">
        <v>162</v>
      </c>
      <c r="B19" s="105">
        <v>169.38</v>
      </c>
      <c r="C19" s="105">
        <v>108</v>
      </c>
      <c r="D19" s="105">
        <v>80</v>
      </c>
      <c r="E19" s="105">
        <v>80</v>
      </c>
      <c r="F19" s="106">
        <v>120</v>
      </c>
      <c r="G19" s="106">
        <v>100</v>
      </c>
      <c r="H19" s="106">
        <v>100</v>
      </c>
    </row>
    <row r="20" spans="1:8" ht="12.75">
      <c r="A20" s="107" t="s">
        <v>151</v>
      </c>
      <c r="B20" s="108">
        <f aca="true" t="shared" si="2" ref="B20:H20">SUM(B16:B19)</f>
        <v>16372.999999999998</v>
      </c>
      <c r="C20" s="108">
        <f t="shared" si="2"/>
        <v>19484</v>
      </c>
      <c r="D20" s="108">
        <f t="shared" si="2"/>
        <v>21390</v>
      </c>
      <c r="E20" s="108">
        <f t="shared" si="2"/>
        <v>21390</v>
      </c>
      <c r="F20" s="109">
        <f t="shared" si="2"/>
        <v>22600</v>
      </c>
      <c r="G20" s="109">
        <f t="shared" si="2"/>
        <v>23700</v>
      </c>
      <c r="H20" s="109">
        <f t="shared" si="2"/>
        <v>24800</v>
      </c>
    </row>
    <row r="21" spans="1:8" ht="12.75">
      <c r="A21" s="107" t="s">
        <v>166</v>
      </c>
      <c r="B21" s="108"/>
      <c r="C21" s="108"/>
      <c r="D21" s="111"/>
      <c r="E21" s="111"/>
      <c r="F21" s="106"/>
      <c r="G21" s="106"/>
      <c r="H21" s="106"/>
    </row>
    <row r="22" spans="1:8" ht="12.75">
      <c r="A22" s="100" t="s">
        <v>159</v>
      </c>
      <c r="B22" s="105">
        <v>22112.92</v>
      </c>
      <c r="C22" s="105">
        <v>21251</v>
      </c>
      <c r="D22" s="105">
        <v>25500</v>
      </c>
      <c r="E22" s="105">
        <v>25500</v>
      </c>
      <c r="F22" s="106">
        <v>34300</v>
      </c>
      <c r="G22" s="106">
        <v>36000</v>
      </c>
      <c r="H22" s="106">
        <v>37800</v>
      </c>
    </row>
    <row r="23" spans="1:8" ht="12.75">
      <c r="A23" s="100" t="s">
        <v>160</v>
      </c>
      <c r="B23" s="105">
        <v>7805.77</v>
      </c>
      <c r="C23" s="105">
        <v>7426</v>
      </c>
      <c r="D23" s="105">
        <v>8900</v>
      </c>
      <c r="E23" s="105">
        <v>8900</v>
      </c>
      <c r="F23" s="106">
        <v>12000</v>
      </c>
      <c r="G23" s="106">
        <v>12600</v>
      </c>
      <c r="H23" s="106">
        <v>13200</v>
      </c>
    </row>
    <row r="24" spans="1:8" ht="12.75">
      <c r="A24" s="100" t="s">
        <v>161</v>
      </c>
      <c r="B24" s="105">
        <v>22913.98</v>
      </c>
      <c r="C24" s="105">
        <v>17946</v>
      </c>
      <c r="D24" s="105">
        <v>15500</v>
      </c>
      <c r="E24" s="105">
        <v>15500</v>
      </c>
      <c r="F24" s="106">
        <v>20500</v>
      </c>
      <c r="G24" s="106">
        <v>21500</v>
      </c>
      <c r="H24" s="106">
        <v>22600</v>
      </c>
    </row>
    <row r="25" spans="1:8" ht="12.75">
      <c r="A25" s="100" t="s">
        <v>162</v>
      </c>
      <c r="B25" s="105">
        <v>0</v>
      </c>
      <c r="C25" s="105">
        <v>70</v>
      </c>
      <c r="D25" s="105">
        <v>300</v>
      </c>
      <c r="E25" s="105">
        <v>300</v>
      </c>
      <c r="F25" s="106">
        <v>300</v>
      </c>
      <c r="G25" s="106">
        <v>300</v>
      </c>
      <c r="H25" s="106">
        <v>300</v>
      </c>
    </row>
    <row r="26" spans="1:8" ht="12.75">
      <c r="A26" s="107" t="s">
        <v>151</v>
      </c>
      <c r="B26" s="108">
        <f aca="true" t="shared" si="3" ref="B26:H26">SUM(B22:B25)</f>
        <v>52832.67</v>
      </c>
      <c r="C26" s="108">
        <f t="shared" si="3"/>
        <v>46693</v>
      </c>
      <c r="D26" s="108">
        <f t="shared" si="3"/>
        <v>50200</v>
      </c>
      <c r="E26" s="108">
        <f t="shared" si="3"/>
        <v>50200</v>
      </c>
      <c r="F26" s="109">
        <f t="shared" si="3"/>
        <v>67100</v>
      </c>
      <c r="G26" s="109">
        <f t="shared" si="3"/>
        <v>70400</v>
      </c>
      <c r="H26" s="109">
        <f t="shared" si="3"/>
        <v>73900</v>
      </c>
    </row>
    <row r="27" spans="1:8" ht="12.75">
      <c r="A27" s="100"/>
      <c r="B27" s="105"/>
      <c r="C27" s="105"/>
      <c r="D27" s="110"/>
      <c r="E27" s="110"/>
      <c r="F27" s="106"/>
      <c r="G27" s="106"/>
      <c r="H27" s="106"/>
    </row>
    <row r="28" spans="1:8" ht="12.75">
      <c r="A28" s="107" t="s">
        <v>167</v>
      </c>
      <c r="B28" s="108"/>
      <c r="C28" s="108"/>
      <c r="D28" s="112"/>
      <c r="E28" s="112"/>
      <c r="F28" s="113"/>
      <c r="G28" s="113"/>
      <c r="H28" s="113"/>
    </row>
    <row r="29" spans="1:8" ht="12.75">
      <c r="A29" s="100" t="s">
        <v>159</v>
      </c>
      <c r="B29" s="105">
        <v>29765.02</v>
      </c>
      <c r="C29" s="105">
        <v>39957</v>
      </c>
      <c r="D29" s="105">
        <v>41000</v>
      </c>
      <c r="E29" s="105">
        <v>41000</v>
      </c>
      <c r="F29" s="106">
        <v>54000</v>
      </c>
      <c r="G29" s="106">
        <v>56700</v>
      </c>
      <c r="H29" s="106">
        <v>59550</v>
      </c>
    </row>
    <row r="30" spans="1:8" ht="12.75">
      <c r="A30" s="100" t="s">
        <v>160</v>
      </c>
      <c r="B30" s="105">
        <v>10231.22</v>
      </c>
      <c r="C30" s="105">
        <v>13647</v>
      </c>
      <c r="D30" s="105">
        <v>14500</v>
      </c>
      <c r="E30" s="105">
        <v>14500</v>
      </c>
      <c r="F30" s="106">
        <v>18480</v>
      </c>
      <c r="G30" s="106">
        <v>19400</v>
      </c>
      <c r="H30" s="106">
        <v>20350</v>
      </c>
    </row>
    <row r="31" spans="1:8" ht="12.75">
      <c r="A31" s="100" t="s">
        <v>161</v>
      </c>
      <c r="B31" s="105">
        <v>5840.94</v>
      </c>
      <c r="C31" s="105">
        <v>6563</v>
      </c>
      <c r="D31" s="105">
        <v>10550</v>
      </c>
      <c r="E31" s="105">
        <v>10550</v>
      </c>
      <c r="F31" s="106">
        <v>5895</v>
      </c>
      <c r="G31" s="106">
        <v>6020</v>
      </c>
      <c r="H31" s="106">
        <v>6200</v>
      </c>
    </row>
    <row r="32" spans="1:8" ht="12.75">
      <c r="A32" s="100" t="s">
        <v>162</v>
      </c>
      <c r="B32" s="105">
        <v>153.75</v>
      </c>
      <c r="C32" s="105">
        <v>127</v>
      </c>
      <c r="D32" s="105">
        <v>200</v>
      </c>
      <c r="E32" s="105">
        <v>200</v>
      </c>
      <c r="F32" s="106">
        <v>250</v>
      </c>
      <c r="G32" s="106">
        <v>300</v>
      </c>
      <c r="H32" s="106">
        <v>300</v>
      </c>
    </row>
    <row r="33" spans="1:8" ht="12.75">
      <c r="A33" s="107" t="s">
        <v>163</v>
      </c>
      <c r="B33" s="108">
        <f aca="true" t="shared" si="4" ref="B33:H33">SUM(B29:B32)</f>
        <v>45990.93</v>
      </c>
      <c r="C33" s="108">
        <f t="shared" si="4"/>
        <v>60294</v>
      </c>
      <c r="D33" s="108">
        <f t="shared" si="4"/>
        <v>66250</v>
      </c>
      <c r="E33" s="108">
        <f t="shared" si="4"/>
        <v>66250</v>
      </c>
      <c r="F33" s="109">
        <f t="shared" si="4"/>
        <v>78625</v>
      </c>
      <c r="G33" s="109">
        <f t="shared" si="4"/>
        <v>82420</v>
      </c>
      <c r="H33" s="109">
        <f t="shared" si="4"/>
        <v>86400</v>
      </c>
    </row>
    <row r="34" spans="1:8" ht="15">
      <c r="A34" s="114" t="s">
        <v>168</v>
      </c>
      <c r="B34" s="108">
        <f>SUM(B33+B26+B20+B14+B8)</f>
        <v>498179.0800000001</v>
      </c>
      <c r="C34" s="108">
        <f>SUM(C8+C14+C20+C26+C33)</f>
        <v>528270</v>
      </c>
      <c r="D34" s="108">
        <f>SUM(D33+D26+D20+D14+D8)</f>
        <v>581460</v>
      </c>
      <c r="E34" s="108">
        <f>SUM(E33+E26+E20+E14+E8)</f>
        <v>581460</v>
      </c>
      <c r="F34" s="109">
        <f>SUM(F8+F14+F20+F26+F33)</f>
        <v>627935</v>
      </c>
      <c r="G34" s="109">
        <f>SUM(G8+G14+G20+G26+G33)</f>
        <v>657930</v>
      </c>
      <c r="H34" s="109">
        <f>SUM(H8+H14+H20+H26+H33)</f>
        <v>689750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1:F409"/>
  <sheetViews>
    <sheetView zoomScalePageLayoutView="0" workbookViewId="0" topLeftCell="O331">
      <selection activeCell="D328" sqref="D328"/>
    </sheetView>
  </sheetViews>
  <sheetFormatPr defaultColWidth="9.140625" defaultRowHeight="12.75"/>
  <cols>
    <col min="2" max="2" width="16.57421875" style="0" customWidth="1"/>
    <col min="3" max="3" width="46.57421875" style="0" customWidth="1"/>
    <col min="4" max="4" width="14.140625" style="8" customWidth="1"/>
    <col min="5" max="5" width="11.421875" style="0" customWidth="1"/>
  </cols>
  <sheetData>
    <row r="1" ht="18">
      <c r="C1" s="126" t="s">
        <v>232</v>
      </c>
    </row>
    <row r="3" spans="2:4" ht="15.75">
      <c r="B3" s="189"/>
      <c r="C3" s="190" t="s">
        <v>478</v>
      </c>
      <c r="D3" s="72"/>
    </row>
    <row r="4" ht="15">
      <c r="C4" s="178" t="s">
        <v>446</v>
      </c>
    </row>
    <row r="5" ht="16.5" thickBot="1">
      <c r="B5" s="10" t="s">
        <v>497</v>
      </c>
    </row>
    <row r="6" spans="2:4" ht="16.5" thickBot="1">
      <c r="B6" s="34" t="s">
        <v>0</v>
      </c>
      <c r="C6" s="97"/>
      <c r="D6" s="127" t="s">
        <v>479</v>
      </c>
    </row>
    <row r="7" spans="2:4" ht="15.75" customHeight="1">
      <c r="B7" s="591" t="s">
        <v>63</v>
      </c>
      <c r="C7" s="592"/>
      <c r="D7" s="128"/>
    </row>
    <row r="8" spans="2:4" ht="15.75">
      <c r="B8" s="129">
        <v>610</v>
      </c>
      <c r="C8" s="130" t="s">
        <v>1</v>
      </c>
      <c r="D8" s="62">
        <v>35000</v>
      </c>
    </row>
    <row r="9" spans="2:4" ht="15.75">
      <c r="B9" s="19">
        <v>620</v>
      </c>
      <c r="C9" s="130" t="s">
        <v>2</v>
      </c>
      <c r="D9" s="131">
        <v>14500</v>
      </c>
    </row>
    <row r="10" spans="2:4" ht="15.75">
      <c r="B10" s="19">
        <v>637</v>
      </c>
      <c r="C10" s="130" t="s">
        <v>233</v>
      </c>
      <c r="D10" s="86">
        <v>22000</v>
      </c>
    </row>
    <row r="11" spans="2:4" ht="15.75">
      <c r="B11" s="129">
        <v>641</v>
      </c>
      <c r="C11" s="130" t="s">
        <v>234</v>
      </c>
      <c r="D11" s="56">
        <v>1000</v>
      </c>
    </row>
    <row r="12" spans="2:4" ht="15.75">
      <c r="B12" s="320"/>
      <c r="C12" s="328" t="s">
        <v>3</v>
      </c>
      <c r="D12" s="329">
        <f>SUM(D8:D11)</f>
        <v>72500</v>
      </c>
    </row>
    <row r="13" spans="2:4" ht="15.75">
      <c r="B13" s="19">
        <v>642</v>
      </c>
      <c r="C13" s="130" t="s">
        <v>235</v>
      </c>
      <c r="D13" s="56">
        <v>1630</v>
      </c>
    </row>
    <row r="14" spans="2:4" ht="15.75">
      <c r="B14" s="19">
        <v>649</v>
      </c>
      <c r="C14" s="130" t="s">
        <v>236</v>
      </c>
      <c r="D14" s="56">
        <v>500</v>
      </c>
    </row>
    <row r="15" spans="2:4" ht="15.75">
      <c r="B15" s="19"/>
      <c r="C15" s="328" t="s">
        <v>4</v>
      </c>
      <c r="D15" s="330">
        <f>SUM(D13:D14)</f>
        <v>2130</v>
      </c>
    </row>
    <row r="16" spans="2:4" ht="16.5" thickBot="1">
      <c r="B16" s="306"/>
      <c r="C16" s="307" t="s">
        <v>237</v>
      </c>
      <c r="D16" s="308">
        <f>D12+D15</f>
        <v>74630</v>
      </c>
    </row>
    <row r="17" spans="2:4" ht="13.5" thickBot="1">
      <c r="B17" s="3"/>
      <c r="C17" s="3"/>
      <c r="D17" s="133"/>
    </row>
    <row r="18" spans="2:4" ht="16.5" thickBot="1">
      <c r="B18" s="1" t="s">
        <v>5</v>
      </c>
      <c r="C18" s="134"/>
      <c r="D18" s="47"/>
    </row>
    <row r="19" spans="2:4" ht="12.75" customHeight="1" thickBot="1">
      <c r="B19" s="21">
        <v>620</v>
      </c>
      <c r="C19" s="14" t="s">
        <v>2</v>
      </c>
      <c r="D19" s="49">
        <v>300</v>
      </c>
    </row>
    <row r="20" spans="2:4" ht="12.75" customHeight="1">
      <c r="B20" s="21">
        <v>633</v>
      </c>
      <c r="C20" s="14" t="s">
        <v>238</v>
      </c>
      <c r="D20" s="49">
        <v>3500</v>
      </c>
    </row>
    <row r="21" spans="2:4" ht="12.75">
      <c r="B21" s="15">
        <v>637</v>
      </c>
      <c r="C21" s="135" t="s">
        <v>233</v>
      </c>
      <c r="D21" s="50">
        <v>26000</v>
      </c>
    </row>
    <row r="22" spans="2:4" ht="12.75">
      <c r="B22" s="15">
        <v>642</v>
      </c>
      <c r="C22" s="135" t="s">
        <v>239</v>
      </c>
      <c r="D22" s="50">
        <v>5000</v>
      </c>
    </row>
    <row r="23" spans="2:4" ht="16.5" thickBot="1">
      <c r="B23" s="22"/>
      <c r="C23" s="309" t="s">
        <v>6</v>
      </c>
      <c r="D23" s="310">
        <f>SUM(D19:D22)</f>
        <v>34800</v>
      </c>
    </row>
    <row r="24" ht="13.5" thickBot="1">
      <c r="D24" s="24"/>
    </row>
    <row r="25" spans="2:4" ht="15.75">
      <c r="B25" s="1" t="s">
        <v>7</v>
      </c>
      <c r="C25" s="2"/>
      <c r="D25" s="133"/>
    </row>
    <row r="26" spans="2:4" ht="16.5" thickBot="1">
      <c r="B26" s="23" t="s">
        <v>8</v>
      </c>
      <c r="C26" s="3"/>
      <c r="D26" s="6"/>
    </row>
    <row r="27" spans="2:4" ht="16.5" customHeight="1" thickBot="1">
      <c r="B27" s="21">
        <v>620</v>
      </c>
      <c r="C27" s="20" t="s">
        <v>2</v>
      </c>
      <c r="D27" s="77">
        <v>700</v>
      </c>
    </row>
    <row r="28" spans="2:4" ht="15.75">
      <c r="B28" s="21">
        <v>632</v>
      </c>
      <c r="C28" s="20" t="s">
        <v>240</v>
      </c>
      <c r="D28" s="49">
        <v>1500</v>
      </c>
    </row>
    <row r="29" spans="2:4" ht="15.75">
      <c r="B29" s="69">
        <v>633</v>
      </c>
      <c r="C29" s="83" t="s">
        <v>238</v>
      </c>
      <c r="D29" s="50">
        <v>3000</v>
      </c>
    </row>
    <row r="30" spans="2:4" ht="15.75">
      <c r="B30" s="15">
        <v>635</v>
      </c>
      <c r="C30" s="16" t="s">
        <v>241</v>
      </c>
      <c r="D30" s="50">
        <v>6000</v>
      </c>
    </row>
    <row r="31" spans="2:4" ht="15.75">
      <c r="B31" s="15">
        <v>637</v>
      </c>
      <c r="C31" s="16" t="s">
        <v>233</v>
      </c>
      <c r="D31" s="50">
        <v>3500</v>
      </c>
    </row>
    <row r="32" spans="2:4" ht="15.75">
      <c r="B32" s="15">
        <v>642</v>
      </c>
      <c r="C32" s="16" t="s">
        <v>445</v>
      </c>
      <c r="D32" s="50">
        <v>2000</v>
      </c>
    </row>
    <row r="33" spans="2:4" ht="15.75">
      <c r="B33" s="15"/>
      <c r="C33" s="331" t="s">
        <v>10</v>
      </c>
      <c r="D33" s="332">
        <f>SUM(D27:D32)</f>
        <v>16700</v>
      </c>
    </row>
    <row r="34" spans="2:4" ht="15.75" customHeight="1">
      <c r="B34" s="583" t="s">
        <v>99</v>
      </c>
      <c r="C34" s="584"/>
      <c r="D34" s="52"/>
    </row>
    <row r="35" spans="2:4" ht="15.75" customHeight="1">
      <c r="B35" s="15" t="s">
        <v>242</v>
      </c>
      <c r="C35" s="16" t="s">
        <v>243</v>
      </c>
      <c r="D35" s="50">
        <v>2200</v>
      </c>
    </row>
    <row r="36" spans="2:4" ht="15.75">
      <c r="B36" s="15" t="s">
        <v>244</v>
      </c>
      <c r="C36" s="16" t="s">
        <v>245</v>
      </c>
      <c r="D36" s="50">
        <v>4900</v>
      </c>
    </row>
    <row r="37" spans="2:4" ht="15.75">
      <c r="B37" s="15"/>
      <c r="C37" s="331" t="s">
        <v>11</v>
      </c>
      <c r="D37" s="332">
        <f>SUM(D35:D36)</f>
        <v>7100</v>
      </c>
    </row>
    <row r="38" spans="2:4" ht="12.75">
      <c r="B38" s="583" t="s">
        <v>100</v>
      </c>
      <c r="C38" s="584"/>
      <c r="D38" s="52"/>
    </row>
    <row r="39" spans="2:4" ht="15.75">
      <c r="B39" s="15">
        <v>610</v>
      </c>
      <c r="C39" s="16" t="s">
        <v>12</v>
      </c>
      <c r="D39" s="50">
        <v>1650</v>
      </c>
    </row>
    <row r="40" spans="2:4" ht="15.75">
      <c r="B40" s="15">
        <v>620</v>
      </c>
      <c r="C40" s="16" t="s">
        <v>2</v>
      </c>
      <c r="D40" s="50">
        <v>580</v>
      </c>
    </row>
    <row r="41" spans="2:4" ht="15.75">
      <c r="B41" s="15">
        <v>632</v>
      </c>
      <c r="C41" s="16" t="s">
        <v>240</v>
      </c>
      <c r="D41" s="50">
        <v>200</v>
      </c>
    </row>
    <row r="42" spans="2:4" ht="15.75">
      <c r="B42" s="15">
        <v>633</v>
      </c>
      <c r="C42" s="16" t="s">
        <v>246</v>
      </c>
      <c r="D42" s="50">
        <v>320</v>
      </c>
    </row>
    <row r="43" spans="2:4" ht="15.75">
      <c r="B43" s="15">
        <v>637</v>
      </c>
      <c r="C43" s="16" t="s">
        <v>233</v>
      </c>
      <c r="D43" s="50">
        <v>100</v>
      </c>
    </row>
    <row r="44" spans="2:4" ht="15.75">
      <c r="B44" s="333"/>
      <c r="C44" s="331" t="s">
        <v>13</v>
      </c>
      <c r="D44" s="332">
        <f>SUM(D39:D43)</f>
        <v>2850</v>
      </c>
    </row>
    <row r="45" spans="2:4" ht="12.75">
      <c r="B45" s="583" t="s">
        <v>101</v>
      </c>
      <c r="C45" s="584"/>
      <c r="D45" s="52"/>
    </row>
    <row r="46" spans="2:4" ht="15.75">
      <c r="B46" s="15">
        <v>610</v>
      </c>
      <c r="C46" s="16" t="s">
        <v>12</v>
      </c>
      <c r="D46" s="50">
        <v>420</v>
      </c>
    </row>
    <row r="47" spans="2:4" ht="15.75">
      <c r="B47" s="15">
        <v>620</v>
      </c>
      <c r="C47" s="16" t="s">
        <v>247</v>
      </c>
      <c r="D47" s="50">
        <v>150</v>
      </c>
    </row>
    <row r="48" spans="2:4" ht="15.75">
      <c r="B48" s="15">
        <v>633</v>
      </c>
      <c r="C48" s="16" t="s">
        <v>238</v>
      </c>
      <c r="D48" s="50">
        <v>100</v>
      </c>
    </row>
    <row r="49" spans="2:4" ht="15.75">
      <c r="B49" s="333"/>
      <c r="C49" s="331" t="s">
        <v>102</v>
      </c>
      <c r="D49" s="332">
        <f>SUM(D46:D48)</f>
        <v>670</v>
      </c>
    </row>
    <row r="50" spans="2:4" ht="16.5" thickBot="1">
      <c r="B50" s="22"/>
      <c r="C50" s="309" t="s">
        <v>9</v>
      </c>
      <c r="D50" s="311">
        <f>D33+D37+D44+D49</f>
        <v>27320</v>
      </c>
    </row>
    <row r="51" spans="2:4" ht="15.75">
      <c r="B51" s="11"/>
      <c r="C51" s="12"/>
      <c r="D51" s="136"/>
    </row>
    <row r="52" spans="2:4" ht="15.75">
      <c r="B52" s="11"/>
      <c r="C52" s="12"/>
      <c r="D52" s="13"/>
    </row>
    <row r="53" ht="13.5" thickBot="1">
      <c r="D53" s="6"/>
    </row>
    <row r="54" spans="2:4" ht="16.5" thickBot="1">
      <c r="B54" s="5" t="s">
        <v>14</v>
      </c>
      <c r="C54" s="134"/>
      <c r="D54" s="7"/>
    </row>
    <row r="55" spans="2:4" ht="16.5" thickBot="1">
      <c r="B55" s="593" t="s">
        <v>64</v>
      </c>
      <c r="C55" s="594"/>
      <c r="D55" s="137"/>
    </row>
    <row r="56" spans="2:4" ht="15.75" customHeight="1">
      <c r="B56" s="138">
        <v>611</v>
      </c>
      <c r="C56" s="139" t="s">
        <v>16</v>
      </c>
      <c r="D56" s="57">
        <v>3000</v>
      </c>
    </row>
    <row r="57" spans="2:4" ht="15.75">
      <c r="B57" s="19">
        <v>620</v>
      </c>
      <c r="C57" s="140" t="s">
        <v>2</v>
      </c>
      <c r="D57" s="56">
        <v>1050</v>
      </c>
    </row>
    <row r="58" spans="2:4" ht="15.75">
      <c r="B58" s="19">
        <v>632</v>
      </c>
      <c r="C58" s="140" t="s">
        <v>248</v>
      </c>
      <c r="D58" s="56">
        <v>5000</v>
      </c>
    </row>
    <row r="59" spans="2:4" ht="15.75">
      <c r="B59" s="19">
        <v>633</v>
      </c>
      <c r="C59" s="140" t="s">
        <v>238</v>
      </c>
      <c r="D59" s="56">
        <v>6000</v>
      </c>
    </row>
    <row r="60" spans="2:4" ht="15.75">
      <c r="B60" s="19">
        <v>635</v>
      </c>
      <c r="C60" s="140" t="s">
        <v>249</v>
      </c>
      <c r="D60" s="56">
        <v>1000</v>
      </c>
    </row>
    <row r="61" spans="2:4" ht="15.75">
      <c r="B61" s="19">
        <v>637</v>
      </c>
      <c r="C61" s="140" t="s">
        <v>250</v>
      </c>
      <c r="D61" s="56">
        <v>85000</v>
      </c>
    </row>
    <row r="62" spans="2:4" ht="15.75">
      <c r="B62" s="19">
        <v>637</v>
      </c>
      <c r="C62" s="140" t="s">
        <v>486</v>
      </c>
      <c r="D62" s="56">
        <v>30000</v>
      </c>
    </row>
    <row r="63" spans="2:4" ht="15.75">
      <c r="B63" s="320"/>
      <c r="C63" s="334" t="s">
        <v>17</v>
      </c>
      <c r="D63" s="330">
        <f>SUM(D56:D62)</f>
        <v>131050</v>
      </c>
    </row>
    <row r="64" spans="2:4" ht="12.75">
      <c r="B64" s="579" t="s">
        <v>65</v>
      </c>
      <c r="C64" s="580"/>
      <c r="D64" s="115"/>
    </row>
    <row r="65" spans="2:4" ht="15.75" customHeight="1">
      <c r="B65" s="19">
        <v>610</v>
      </c>
      <c r="C65" s="140" t="s">
        <v>1</v>
      </c>
      <c r="D65" s="56">
        <v>19000</v>
      </c>
    </row>
    <row r="66" spans="2:4" ht="15.75">
      <c r="B66" s="19">
        <v>620</v>
      </c>
      <c r="C66" s="140" t="s">
        <v>2</v>
      </c>
      <c r="D66" s="56">
        <v>7000</v>
      </c>
    </row>
    <row r="67" spans="2:4" ht="15.75">
      <c r="B67" s="19">
        <v>632</v>
      </c>
      <c r="C67" s="140" t="s">
        <v>240</v>
      </c>
      <c r="D67" s="56">
        <v>65000</v>
      </c>
    </row>
    <row r="68" spans="2:4" ht="15.75">
      <c r="B68" s="19">
        <v>633</v>
      </c>
      <c r="C68" s="140" t="s">
        <v>238</v>
      </c>
      <c r="D68" s="56">
        <v>1000</v>
      </c>
    </row>
    <row r="69" spans="2:4" ht="15.75">
      <c r="B69" s="19">
        <v>635</v>
      </c>
      <c r="C69" s="140" t="s">
        <v>249</v>
      </c>
      <c r="D69" s="56">
        <v>18000</v>
      </c>
    </row>
    <row r="70" spans="2:4" ht="15.75">
      <c r="B70" s="19">
        <v>637</v>
      </c>
      <c r="C70" s="140" t="s">
        <v>250</v>
      </c>
      <c r="D70" s="56">
        <v>14000</v>
      </c>
    </row>
    <row r="71" spans="2:4" ht="15.75">
      <c r="B71" s="19">
        <v>640</v>
      </c>
      <c r="C71" s="140" t="s">
        <v>256</v>
      </c>
      <c r="D71" s="56">
        <v>100</v>
      </c>
    </row>
    <row r="72" spans="2:4" ht="15.75">
      <c r="B72" s="335"/>
      <c r="C72" s="334" t="s">
        <v>18</v>
      </c>
      <c r="D72" s="330">
        <f>SUM(D65:D71)</f>
        <v>124100</v>
      </c>
    </row>
    <row r="73" spans="2:4" ht="12.75">
      <c r="B73" s="579" t="s">
        <v>66</v>
      </c>
      <c r="C73" s="580"/>
      <c r="D73" s="115"/>
    </row>
    <row r="74" spans="2:4" ht="15.75">
      <c r="B74" s="19">
        <v>637004</v>
      </c>
      <c r="C74" s="140" t="s">
        <v>251</v>
      </c>
      <c r="D74" s="56">
        <v>1000</v>
      </c>
    </row>
    <row r="75" spans="2:4" ht="15.75">
      <c r="B75" s="335"/>
      <c r="C75" s="334" t="s">
        <v>19</v>
      </c>
      <c r="D75" s="330">
        <v>1000</v>
      </c>
    </row>
    <row r="76" spans="2:4" ht="16.5" thickBot="1">
      <c r="B76" s="306"/>
      <c r="C76" s="312" t="s">
        <v>15</v>
      </c>
      <c r="D76" s="308">
        <f>D63+D72+D75</f>
        <v>256150</v>
      </c>
    </row>
    <row r="77" ht="13.5" thickBot="1"/>
    <row r="78" spans="2:4" ht="16.5" thickBot="1">
      <c r="B78" s="1" t="s">
        <v>20</v>
      </c>
      <c r="C78" s="134"/>
      <c r="D78" s="7"/>
    </row>
    <row r="79" spans="2:4" ht="15.75">
      <c r="B79" s="21">
        <v>633</v>
      </c>
      <c r="C79" s="20" t="s">
        <v>238</v>
      </c>
      <c r="D79" s="49">
        <v>4000</v>
      </c>
    </row>
    <row r="80" spans="2:4" ht="15.75">
      <c r="B80" s="15">
        <v>635</v>
      </c>
      <c r="C80" s="16" t="s">
        <v>252</v>
      </c>
      <c r="D80" s="50">
        <v>20000</v>
      </c>
    </row>
    <row r="81" spans="2:4" ht="15.75">
      <c r="B81" s="15">
        <v>637</v>
      </c>
      <c r="C81" s="141" t="s">
        <v>233</v>
      </c>
      <c r="D81" s="50">
        <v>1000</v>
      </c>
    </row>
    <row r="82" spans="2:4" ht="16.5" thickBot="1">
      <c r="B82" s="22"/>
      <c r="C82" s="309" t="s">
        <v>21</v>
      </c>
      <c r="D82" s="310">
        <f>SUM(D79:D81)</f>
        <v>25000</v>
      </c>
    </row>
    <row r="83" ht="13.5" thickBot="1"/>
    <row r="84" spans="2:4" ht="16.5" thickBot="1">
      <c r="B84" s="1" t="s">
        <v>253</v>
      </c>
      <c r="C84" s="2"/>
      <c r="D84" s="55"/>
    </row>
    <row r="85" spans="2:4" ht="16.5" thickBot="1">
      <c r="B85" s="17" t="s">
        <v>254</v>
      </c>
      <c r="C85" s="2"/>
      <c r="D85" s="142"/>
    </row>
    <row r="86" spans="2:4" ht="15.75" customHeight="1">
      <c r="B86" s="138">
        <v>610</v>
      </c>
      <c r="C86" s="143" t="s">
        <v>1</v>
      </c>
      <c r="D86" s="49">
        <v>69000</v>
      </c>
    </row>
    <row r="87" spans="2:4" ht="15.75">
      <c r="B87" s="19">
        <v>620</v>
      </c>
      <c r="C87" s="144" t="s">
        <v>2</v>
      </c>
      <c r="D87" s="50">
        <v>24000</v>
      </c>
    </row>
    <row r="88" spans="2:4" ht="15.75">
      <c r="B88" s="19">
        <v>630</v>
      </c>
      <c r="C88" s="144" t="s">
        <v>255</v>
      </c>
      <c r="D88" s="50">
        <v>23590</v>
      </c>
    </row>
    <row r="89" spans="2:4" ht="15.75">
      <c r="B89" s="19">
        <v>640</v>
      </c>
      <c r="C89" s="144" t="s">
        <v>256</v>
      </c>
      <c r="D89" s="50">
        <v>700</v>
      </c>
    </row>
    <row r="90" spans="2:4" ht="15.75">
      <c r="B90" s="19"/>
      <c r="C90" s="336" t="s">
        <v>257</v>
      </c>
      <c r="D90" s="332">
        <f>SUM(D86:D89)</f>
        <v>117290</v>
      </c>
    </row>
    <row r="91" spans="2:4" ht="13.5" thickBot="1">
      <c r="B91" s="579" t="s">
        <v>67</v>
      </c>
      <c r="C91" s="580"/>
      <c r="D91" s="94"/>
    </row>
    <row r="92" spans="2:4" ht="15.75">
      <c r="B92" s="19">
        <v>610</v>
      </c>
      <c r="C92" s="144" t="s">
        <v>12</v>
      </c>
      <c r="D92" s="49">
        <v>207700</v>
      </c>
    </row>
    <row r="93" spans="2:4" ht="15.75">
      <c r="B93" s="19">
        <v>620</v>
      </c>
      <c r="C93" s="144" t="s">
        <v>2</v>
      </c>
      <c r="D93" s="50">
        <v>71400</v>
      </c>
    </row>
    <row r="94" spans="2:4" ht="15.75">
      <c r="B94" s="19">
        <v>630</v>
      </c>
      <c r="C94" s="144" t="s">
        <v>255</v>
      </c>
      <c r="D94" s="50">
        <v>47470</v>
      </c>
    </row>
    <row r="95" spans="2:4" ht="15.75">
      <c r="B95" s="19">
        <v>640</v>
      </c>
      <c r="C95" s="144" t="s">
        <v>256</v>
      </c>
      <c r="D95" s="50">
        <v>8050</v>
      </c>
    </row>
    <row r="96" spans="2:4" ht="15.75">
      <c r="B96" s="19">
        <v>640</v>
      </c>
      <c r="C96" s="144" t="s">
        <v>491</v>
      </c>
      <c r="D96" s="50">
        <v>900</v>
      </c>
    </row>
    <row r="97" spans="2:4" ht="15.75">
      <c r="B97" s="19">
        <v>640</v>
      </c>
      <c r="C97" s="144" t="s">
        <v>490</v>
      </c>
      <c r="D97" s="50">
        <v>6800</v>
      </c>
    </row>
    <row r="98" spans="2:4" ht="15.75">
      <c r="B98" s="19"/>
      <c r="C98" s="144" t="s">
        <v>258</v>
      </c>
      <c r="D98" s="80">
        <f>SUM(D92:D97)</f>
        <v>342320</v>
      </c>
    </row>
    <row r="99" spans="2:4" ht="15.75">
      <c r="B99" s="19">
        <v>637</v>
      </c>
      <c r="C99" s="140" t="s">
        <v>498</v>
      </c>
      <c r="D99" s="56">
        <v>1975</v>
      </c>
    </row>
    <row r="100" spans="2:4" ht="15.75">
      <c r="B100" s="19"/>
      <c r="C100" s="334" t="s">
        <v>22</v>
      </c>
      <c r="D100" s="330">
        <f>D98+D99</f>
        <v>344295</v>
      </c>
    </row>
    <row r="101" spans="2:4" ht="12.75">
      <c r="B101" s="579" t="s">
        <v>259</v>
      </c>
      <c r="C101" s="580"/>
      <c r="D101" s="94"/>
    </row>
    <row r="102" spans="2:4" ht="15.75">
      <c r="B102" s="145">
        <v>610</v>
      </c>
      <c r="C102" s="144" t="s">
        <v>1</v>
      </c>
      <c r="D102" s="146">
        <v>34300</v>
      </c>
    </row>
    <row r="103" spans="2:4" ht="15.75">
      <c r="B103" s="145">
        <v>620</v>
      </c>
      <c r="C103" s="144" t="s">
        <v>2</v>
      </c>
      <c r="D103" s="146">
        <v>12000</v>
      </c>
    </row>
    <row r="104" spans="2:4" ht="15.75">
      <c r="B104" s="145">
        <v>630</v>
      </c>
      <c r="C104" s="144" t="s">
        <v>255</v>
      </c>
      <c r="D104" s="146">
        <v>20500</v>
      </c>
    </row>
    <row r="105" spans="2:4" ht="15.75">
      <c r="B105" s="145">
        <v>640</v>
      </c>
      <c r="C105" s="144" t="s">
        <v>256</v>
      </c>
      <c r="D105" s="146">
        <v>300</v>
      </c>
    </row>
    <row r="106" spans="2:4" ht="15.75">
      <c r="B106" s="19"/>
      <c r="C106" s="336" t="s">
        <v>260</v>
      </c>
      <c r="D106" s="332">
        <f>SUM(D102:D105)</f>
        <v>67100</v>
      </c>
    </row>
    <row r="107" spans="2:4" ht="12.75">
      <c r="B107" s="579" t="s">
        <v>261</v>
      </c>
      <c r="C107" s="580"/>
      <c r="D107" s="94"/>
    </row>
    <row r="108" spans="2:4" ht="15.75">
      <c r="B108" s="145">
        <v>610</v>
      </c>
      <c r="C108" s="144" t="s">
        <v>1</v>
      </c>
      <c r="D108" s="146">
        <v>11700</v>
      </c>
    </row>
    <row r="109" spans="2:4" ht="15.75">
      <c r="B109" s="145">
        <v>620</v>
      </c>
      <c r="C109" s="144" t="s">
        <v>247</v>
      </c>
      <c r="D109" s="146">
        <v>4100</v>
      </c>
    </row>
    <row r="110" spans="2:4" ht="15.75">
      <c r="B110" s="145">
        <v>630</v>
      </c>
      <c r="C110" s="147" t="s">
        <v>255</v>
      </c>
      <c r="D110" s="146">
        <v>6680</v>
      </c>
    </row>
    <row r="111" spans="2:4" ht="15.75">
      <c r="B111" s="145">
        <v>640</v>
      </c>
      <c r="C111" s="144" t="s">
        <v>256</v>
      </c>
      <c r="D111" s="146">
        <v>120</v>
      </c>
    </row>
    <row r="112" spans="2:4" ht="15.75">
      <c r="B112" s="320"/>
      <c r="C112" s="336" t="s">
        <v>262</v>
      </c>
      <c r="D112" s="332">
        <f>SUM(D108:D111)</f>
        <v>22600</v>
      </c>
    </row>
    <row r="113" spans="2:4" ht="12.75">
      <c r="B113" s="579" t="s">
        <v>263</v>
      </c>
      <c r="C113" s="580"/>
      <c r="D113" s="94"/>
    </row>
    <row r="114" spans="2:4" ht="15.75">
      <c r="B114" s="145">
        <v>610</v>
      </c>
      <c r="C114" s="144" t="s">
        <v>12</v>
      </c>
      <c r="D114" s="146">
        <v>54000</v>
      </c>
    </row>
    <row r="115" spans="2:4" ht="15.75">
      <c r="B115" s="145">
        <v>620</v>
      </c>
      <c r="C115" s="144" t="s">
        <v>2</v>
      </c>
      <c r="D115" s="146">
        <v>18480</v>
      </c>
    </row>
    <row r="116" spans="2:4" ht="15.75">
      <c r="B116" s="145">
        <v>630</v>
      </c>
      <c r="C116" s="144" t="s">
        <v>255</v>
      </c>
      <c r="D116" s="146">
        <v>5895</v>
      </c>
    </row>
    <row r="117" spans="2:4" ht="15.75">
      <c r="B117" s="145">
        <v>640</v>
      </c>
      <c r="C117" s="144" t="s">
        <v>256</v>
      </c>
      <c r="D117" s="146">
        <v>250</v>
      </c>
    </row>
    <row r="118" spans="2:4" ht="15.75">
      <c r="B118" s="335"/>
      <c r="C118" s="336" t="s">
        <v>264</v>
      </c>
      <c r="D118" s="332">
        <f>SUM(D114:D117)</f>
        <v>78625</v>
      </c>
    </row>
    <row r="119" spans="2:4" ht="15.75">
      <c r="B119" s="362">
        <v>640</v>
      </c>
      <c r="C119" s="360" t="s">
        <v>492</v>
      </c>
      <c r="D119" s="363">
        <v>300</v>
      </c>
    </row>
    <row r="120" spans="2:4" ht="15.75" hidden="1">
      <c r="B120" s="359"/>
      <c r="C120" s="360"/>
      <c r="D120" s="361"/>
    </row>
    <row r="121" spans="2:4" ht="16.5" thickBot="1">
      <c r="B121" s="148"/>
      <c r="C121" s="313" t="s">
        <v>23</v>
      </c>
      <c r="D121" s="314">
        <f>SUM(D90+D100+D106+D112+D118+D119)</f>
        <v>630210</v>
      </c>
    </row>
    <row r="122" spans="2:4" ht="13.5" thickBot="1">
      <c r="B122" s="33"/>
      <c r="C122" s="3"/>
      <c r="D122" s="6"/>
    </row>
    <row r="123" spans="2:4" ht="16.5" thickBot="1">
      <c r="B123" s="1" t="s">
        <v>24</v>
      </c>
      <c r="C123" s="61"/>
      <c r="D123" s="7"/>
    </row>
    <row r="124" spans="2:4" ht="16.5" thickBot="1">
      <c r="B124" s="17" t="s">
        <v>25</v>
      </c>
      <c r="C124" s="134"/>
      <c r="D124" s="24"/>
    </row>
    <row r="125" spans="2:4" ht="15.75" customHeight="1">
      <c r="B125" s="138">
        <v>610</v>
      </c>
      <c r="C125" s="139" t="s">
        <v>1</v>
      </c>
      <c r="D125" s="57">
        <v>27000</v>
      </c>
    </row>
    <row r="126" spans="2:4" ht="15.75">
      <c r="B126" s="19">
        <v>620</v>
      </c>
      <c r="C126" s="140" t="s">
        <v>2</v>
      </c>
      <c r="D126" s="56">
        <v>10000</v>
      </c>
    </row>
    <row r="127" spans="2:4" ht="15.75">
      <c r="B127" s="19">
        <v>632</v>
      </c>
      <c r="C127" s="140" t="s">
        <v>240</v>
      </c>
      <c r="D127" s="56">
        <v>20000</v>
      </c>
    </row>
    <row r="128" spans="2:4" ht="15.75">
      <c r="B128" s="19">
        <v>633</v>
      </c>
      <c r="C128" s="140" t="s">
        <v>265</v>
      </c>
      <c r="D128" s="56">
        <v>5000</v>
      </c>
    </row>
    <row r="129" spans="2:4" ht="15.75">
      <c r="B129" s="19">
        <v>635</v>
      </c>
      <c r="C129" s="140" t="s">
        <v>249</v>
      </c>
      <c r="D129" s="56">
        <v>26000</v>
      </c>
    </row>
    <row r="130" spans="2:4" ht="15.75">
      <c r="B130" s="19">
        <v>637</v>
      </c>
      <c r="C130" s="140" t="s">
        <v>250</v>
      </c>
      <c r="D130" s="56">
        <v>5000</v>
      </c>
    </row>
    <row r="131" spans="2:4" ht="15.75">
      <c r="B131" s="19">
        <v>642015</v>
      </c>
      <c r="C131" s="140" t="s">
        <v>266</v>
      </c>
      <c r="D131" s="56">
        <v>100</v>
      </c>
    </row>
    <row r="132" spans="2:4" ht="15.75">
      <c r="B132" s="335"/>
      <c r="C132" s="334" t="s">
        <v>28</v>
      </c>
      <c r="D132" s="330">
        <f>SUM(D125:D131)</f>
        <v>93100</v>
      </c>
    </row>
    <row r="133" spans="2:4" ht="16.5" thickBot="1">
      <c r="B133" s="149" t="s">
        <v>68</v>
      </c>
      <c r="C133" s="150"/>
      <c r="D133" s="53"/>
    </row>
    <row r="134" spans="2:4" ht="15.75">
      <c r="B134" s="589" t="s">
        <v>69</v>
      </c>
      <c r="C134" s="590"/>
      <c r="D134" s="151"/>
    </row>
    <row r="135" spans="2:4" ht="15.75">
      <c r="B135" s="19">
        <v>642</v>
      </c>
      <c r="C135" s="140" t="s">
        <v>267</v>
      </c>
      <c r="D135" s="56">
        <v>115000</v>
      </c>
    </row>
    <row r="136" spans="2:4" ht="15.75">
      <c r="B136" s="19"/>
      <c r="C136" s="152" t="s">
        <v>29</v>
      </c>
      <c r="D136" s="60">
        <f>SUM(D135:D135)</f>
        <v>115000</v>
      </c>
    </row>
    <row r="137" spans="2:4" ht="12.75">
      <c r="B137" s="583" t="s">
        <v>70</v>
      </c>
      <c r="C137" s="584"/>
      <c r="D137" s="115"/>
    </row>
    <row r="138" spans="2:4" ht="15.75">
      <c r="B138" s="19">
        <v>642</v>
      </c>
      <c r="C138" s="140" t="s">
        <v>268</v>
      </c>
      <c r="D138" s="56">
        <v>26000</v>
      </c>
    </row>
    <row r="139" spans="2:4" ht="15.75">
      <c r="B139" s="19"/>
      <c r="C139" s="152" t="s">
        <v>30</v>
      </c>
      <c r="D139" s="60">
        <f>SUM(D138:D138)</f>
        <v>26000</v>
      </c>
    </row>
    <row r="140" spans="2:4" ht="12.75">
      <c r="B140" s="585" t="s">
        <v>71</v>
      </c>
      <c r="C140" s="586"/>
      <c r="D140" s="115"/>
    </row>
    <row r="141" spans="2:4" ht="15.75">
      <c r="B141" s="19">
        <v>642</v>
      </c>
      <c r="C141" s="140" t="s">
        <v>268</v>
      </c>
      <c r="D141" s="89">
        <v>7000</v>
      </c>
    </row>
    <row r="142" spans="2:4" ht="15.75">
      <c r="B142" s="19"/>
      <c r="C142" s="140" t="s">
        <v>146</v>
      </c>
      <c r="D142" s="60">
        <f>SUM(D141:D141)</f>
        <v>7000</v>
      </c>
    </row>
    <row r="143" spans="2:4" ht="13.5" thickBot="1">
      <c r="B143" s="587" t="s">
        <v>72</v>
      </c>
      <c r="C143" s="588"/>
      <c r="D143" s="115"/>
    </row>
    <row r="144" spans="2:4" ht="15.75">
      <c r="B144" s="153">
        <v>642</v>
      </c>
      <c r="C144" s="154" t="s">
        <v>268</v>
      </c>
      <c r="D144" s="60">
        <v>2000</v>
      </c>
    </row>
    <row r="145" spans="2:4" ht="12.75">
      <c r="B145" s="583" t="s">
        <v>73</v>
      </c>
      <c r="C145" s="584"/>
      <c r="D145" s="115"/>
    </row>
    <row r="146" spans="2:4" ht="15.75">
      <c r="B146" s="19">
        <v>642</v>
      </c>
      <c r="C146" s="140" t="s">
        <v>268</v>
      </c>
      <c r="D146" s="60">
        <v>1660</v>
      </c>
    </row>
    <row r="147" spans="2:4" ht="12.75">
      <c r="B147" s="583" t="s">
        <v>74</v>
      </c>
      <c r="C147" s="584"/>
      <c r="D147" s="115"/>
    </row>
    <row r="148" spans="2:4" ht="15.75">
      <c r="B148" s="19">
        <v>642</v>
      </c>
      <c r="C148" s="140" t="s">
        <v>268</v>
      </c>
      <c r="D148" s="60">
        <v>1500</v>
      </c>
    </row>
    <row r="149" spans="2:4" ht="12.75">
      <c r="B149" s="583" t="s">
        <v>75</v>
      </c>
      <c r="C149" s="584"/>
      <c r="D149" s="115"/>
    </row>
    <row r="150" spans="2:4" ht="15.75">
      <c r="B150" s="19">
        <v>642</v>
      </c>
      <c r="C150" s="140" t="s">
        <v>268</v>
      </c>
      <c r="D150" s="60">
        <v>1000</v>
      </c>
    </row>
    <row r="151" spans="2:4" ht="12.75" customHeight="1">
      <c r="B151" s="581" t="s">
        <v>269</v>
      </c>
      <c r="C151" s="582"/>
      <c r="D151" s="60"/>
    </row>
    <row r="152" spans="2:4" ht="15.75">
      <c r="B152" s="19">
        <v>642</v>
      </c>
      <c r="C152" s="140" t="s">
        <v>268</v>
      </c>
      <c r="D152" s="60">
        <v>1200</v>
      </c>
    </row>
    <row r="153" spans="2:4" ht="15.75">
      <c r="B153" s="19"/>
      <c r="C153" s="140" t="s">
        <v>270</v>
      </c>
      <c r="D153" s="60">
        <f>D136+D139+D142+D144+D146+D148+D150+D152</f>
        <v>155360</v>
      </c>
    </row>
    <row r="154" spans="2:4" ht="12.75">
      <c r="B154" s="583" t="s">
        <v>95</v>
      </c>
      <c r="C154" s="584"/>
      <c r="D154" s="115"/>
    </row>
    <row r="155" spans="2:4" ht="15.75" customHeight="1">
      <c r="B155" s="19">
        <v>610</v>
      </c>
      <c r="C155" s="140" t="s">
        <v>1</v>
      </c>
      <c r="D155" s="56">
        <v>8000</v>
      </c>
    </row>
    <row r="156" spans="2:4" ht="15.75">
      <c r="B156" s="19">
        <v>620</v>
      </c>
      <c r="C156" s="130" t="s">
        <v>2</v>
      </c>
      <c r="D156" s="56">
        <v>3000</v>
      </c>
    </row>
    <row r="157" spans="2:4" ht="15.75">
      <c r="B157" s="19">
        <v>632</v>
      </c>
      <c r="C157" s="140" t="s">
        <v>240</v>
      </c>
      <c r="D157" s="56">
        <v>2000</v>
      </c>
    </row>
    <row r="158" spans="2:4" ht="15.75">
      <c r="B158" s="19">
        <v>633</v>
      </c>
      <c r="C158" s="140" t="s">
        <v>246</v>
      </c>
      <c r="D158" s="56">
        <v>5000</v>
      </c>
    </row>
    <row r="159" spans="2:4" ht="15.75">
      <c r="B159" s="19">
        <v>635</v>
      </c>
      <c r="C159" s="140" t="s">
        <v>370</v>
      </c>
      <c r="D159" s="56">
        <v>5000</v>
      </c>
    </row>
    <row r="160" spans="2:4" ht="15.75">
      <c r="B160" s="19">
        <v>637</v>
      </c>
      <c r="C160" s="140" t="s">
        <v>233</v>
      </c>
      <c r="D160" s="56">
        <v>1000</v>
      </c>
    </row>
    <row r="161" spans="2:4" ht="15.75">
      <c r="B161" s="19"/>
      <c r="C161" s="152" t="s">
        <v>271</v>
      </c>
      <c r="D161" s="60">
        <f>SUM(D155:D160)</f>
        <v>24000</v>
      </c>
    </row>
    <row r="162" spans="2:4" ht="12.75">
      <c r="B162" s="583" t="s">
        <v>96</v>
      </c>
      <c r="C162" s="584"/>
      <c r="D162" s="115"/>
    </row>
    <row r="163" spans="2:4" ht="15.75">
      <c r="B163" s="19">
        <v>642</v>
      </c>
      <c r="C163" s="140" t="s">
        <v>268</v>
      </c>
      <c r="D163" s="60">
        <v>4000</v>
      </c>
    </row>
    <row r="164" spans="2:4" ht="12.75">
      <c r="B164" s="585" t="s">
        <v>97</v>
      </c>
      <c r="C164" s="586"/>
      <c r="D164" s="115"/>
    </row>
    <row r="165" spans="2:4" ht="15.75">
      <c r="B165" s="19">
        <v>642</v>
      </c>
      <c r="C165" s="140" t="s">
        <v>268</v>
      </c>
      <c r="D165" s="60">
        <v>10000</v>
      </c>
    </row>
    <row r="166" spans="2:4" ht="12.75">
      <c r="B166" s="583" t="s">
        <v>98</v>
      </c>
      <c r="C166" s="584"/>
      <c r="D166" s="115"/>
    </row>
    <row r="167" spans="2:4" ht="15.75">
      <c r="B167" s="19">
        <v>642</v>
      </c>
      <c r="C167" s="140" t="s">
        <v>268</v>
      </c>
      <c r="D167" s="60">
        <v>6000</v>
      </c>
    </row>
    <row r="168" spans="2:4" ht="15.75">
      <c r="B168" s="320"/>
      <c r="C168" s="334" t="s">
        <v>31</v>
      </c>
      <c r="D168" s="330">
        <f>D136+D139+D142+D144+D146+D148+D150+D152+D161+D163+D165+D167</f>
        <v>199360</v>
      </c>
    </row>
    <row r="169" spans="2:4" ht="12.75">
      <c r="B169" s="579" t="s">
        <v>76</v>
      </c>
      <c r="C169" s="580"/>
      <c r="D169" s="115"/>
    </row>
    <row r="170" spans="2:4" ht="15.75">
      <c r="B170" s="19">
        <v>633</v>
      </c>
      <c r="C170" s="140" t="s">
        <v>246</v>
      </c>
      <c r="D170" s="56">
        <v>1200</v>
      </c>
    </row>
    <row r="171" spans="2:4" ht="15.75">
      <c r="B171" s="19">
        <v>637</v>
      </c>
      <c r="C171" s="140" t="s">
        <v>272</v>
      </c>
      <c r="D171" s="56">
        <v>1300</v>
      </c>
    </row>
    <row r="172" spans="2:4" ht="15.75">
      <c r="B172" s="19">
        <v>642</v>
      </c>
      <c r="C172" s="140" t="s">
        <v>273</v>
      </c>
      <c r="D172" s="56">
        <v>500</v>
      </c>
    </row>
    <row r="173" spans="2:4" ht="15.75">
      <c r="B173" s="19"/>
      <c r="C173" s="334" t="s">
        <v>26</v>
      </c>
      <c r="D173" s="330">
        <v>3000</v>
      </c>
    </row>
    <row r="174" spans="2:4" ht="16.5" thickBot="1">
      <c r="B174" s="132"/>
      <c r="C174" s="312" t="s">
        <v>27</v>
      </c>
      <c r="D174" s="315">
        <f>D132+D168+D173</f>
        <v>295460</v>
      </c>
    </row>
    <row r="175" ht="13.5" thickBot="1"/>
    <row r="176" spans="2:4" ht="16.5" thickBot="1">
      <c r="B176" s="5" t="s">
        <v>32</v>
      </c>
      <c r="C176" s="134"/>
      <c r="D176" s="55"/>
    </row>
    <row r="177" spans="2:4" ht="16.5" thickBot="1">
      <c r="B177" s="540" t="s">
        <v>77</v>
      </c>
      <c r="C177" s="542"/>
      <c r="D177" s="156"/>
    </row>
    <row r="178" spans="2:4" ht="15.75" customHeight="1">
      <c r="B178" s="138">
        <v>620</v>
      </c>
      <c r="C178" s="143" t="s">
        <v>247</v>
      </c>
      <c r="D178" s="49">
        <v>250</v>
      </c>
    </row>
    <row r="179" spans="2:4" ht="15.75">
      <c r="B179" s="153">
        <v>633</v>
      </c>
      <c r="C179" s="157" t="s">
        <v>238</v>
      </c>
      <c r="D179" s="54">
        <v>3280</v>
      </c>
    </row>
    <row r="180" spans="2:4" ht="15.75">
      <c r="B180" s="19">
        <v>637</v>
      </c>
      <c r="C180" s="147" t="s">
        <v>250</v>
      </c>
      <c r="D180" s="50">
        <v>700</v>
      </c>
    </row>
    <row r="181" spans="2:4" ht="15.75">
      <c r="B181" s="19"/>
      <c r="C181" s="336" t="s">
        <v>35</v>
      </c>
      <c r="D181" s="332">
        <f>SUM(D178:D180)</f>
        <v>4230</v>
      </c>
    </row>
    <row r="182" spans="2:4" ht="12.75">
      <c r="B182" s="579" t="s">
        <v>78</v>
      </c>
      <c r="C182" s="580"/>
      <c r="D182" s="93"/>
    </row>
    <row r="183" spans="2:4" ht="12.75">
      <c r="B183" s="342">
        <v>620</v>
      </c>
      <c r="C183" s="341" t="s">
        <v>247</v>
      </c>
      <c r="D183" s="343">
        <v>850</v>
      </c>
    </row>
    <row r="184" spans="2:4" ht="15.75">
      <c r="B184" s="19">
        <v>633</v>
      </c>
      <c r="C184" s="144" t="s">
        <v>238</v>
      </c>
      <c r="D184" s="50">
        <v>3500</v>
      </c>
    </row>
    <row r="185" spans="2:4" ht="15.75">
      <c r="B185" s="19">
        <v>634</v>
      </c>
      <c r="C185" s="144" t="s">
        <v>278</v>
      </c>
      <c r="D185" s="50">
        <v>600</v>
      </c>
    </row>
    <row r="186" spans="2:4" ht="15.75">
      <c r="B186" s="19">
        <v>637</v>
      </c>
      <c r="C186" s="144" t="s">
        <v>233</v>
      </c>
      <c r="D186" s="50">
        <v>17000</v>
      </c>
    </row>
    <row r="187" spans="2:4" ht="15.75">
      <c r="B187" s="19">
        <v>642</v>
      </c>
      <c r="C187" s="144" t="s">
        <v>274</v>
      </c>
      <c r="D187" s="50">
        <v>2000</v>
      </c>
    </row>
    <row r="188" spans="2:4" ht="15.75">
      <c r="B188" s="19"/>
      <c r="C188" s="144" t="s">
        <v>275</v>
      </c>
      <c r="D188" s="50">
        <v>3000</v>
      </c>
    </row>
    <row r="189" spans="2:4" ht="15.75">
      <c r="B189" s="19"/>
      <c r="C189" s="336" t="s">
        <v>36</v>
      </c>
      <c r="D189" s="332">
        <f>SUM(D183:D188)</f>
        <v>26950</v>
      </c>
    </row>
    <row r="190" spans="2:4" ht="12.75">
      <c r="B190" s="579" t="s">
        <v>79</v>
      </c>
      <c r="C190" s="580"/>
      <c r="D190" s="93"/>
    </row>
    <row r="191" spans="2:4" ht="15.75">
      <c r="B191" s="19">
        <v>620</v>
      </c>
      <c r="C191" s="144" t="s">
        <v>247</v>
      </c>
      <c r="D191" s="50">
        <v>1000</v>
      </c>
    </row>
    <row r="192" spans="2:4" ht="15.75">
      <c r="B192" s="19">
        <v>633</v>
      </c>
      <c r="C192" s="144" t="s">
        <v>238</v>
      </c>
      <c r="D192" s="50">
        <v>2500</v>
      </c>
    </row>
    <row r="193" spans="2:4" ht="15.75">
      <c r="B193" s="19">
        <v>634</v>
      </c>
      <c r="C193" s="144" t="s">
        <v>278</v>
      </c>
      <c r="D193" s="50">
        <v>1000</v>
      </c>
    </row>
    <row r="194" spans="2:4" ht="15.75">
      <c r="B194" s="19">
        <v>637</v>
      </c>
      <c r="C194" s="144" t="s">
        <v>233</v>
      </c>
      <c r="D194" s="50">
        <v>72500</v>
      </c>
    </row>
    <row r="195" spans="2:4" ht="15.75">
      <c r="B195" s="335"/>
      <c r="C195" s="336" t="s">
        <v>37</v>
      </c>
      <c r="D195" s="332">
        <f>SUM(D191:D194)</f>
        <v>77000</v>
      </c>
    </row>
    <row r="196" spans="2:4" ht="12.75">
      <c r="B196" s="579" t="s">
        <v>276</v>
      </c>
      <c r="C196" s="580"/>
      <c r="D196" s="93"/>
    </row>
    <row r="197" spans="2:4" ht="15.75">
      <c r="B197" s="19">
        <v>633</v>
      </c>
      <c r="C197" s="140" t="s">
        <v>238</v>
      </c>
      <c r="D197" s="56">
        <v>1000</v>
      </c>
    </row>
    <row r="198" spans="2:4" ht="15.75">
      <c r="B198" s="19">
        <v>642</v>
      </c>
      <c r="C198" s="140" t="s">
        <v>277</v>
      </c>
      <c r="D198" s="56">
        <v>1500</v>
      </c>
    </row>
    <row r="199" spans="2:4" ht="15.75">
      <c r="B199" s="19"/>
      <c r="C199" s="334" t="s">
        <v>38</v>
      </c>
      <c r="D199" s="330">
        <v>2500</v>
      </c>
    </row>
    <row r="200" spans="2:4" ht="12.75">
      <c r="B200" s="579" t="s">
        <v>80</v>
      </c>
      <c r="C200" s="580"/>
      <c r="D200" s="158"/>
    </row>
    <row r="201" spans="2:4" ht="15.75">
      <c r="B201" s="19">
        <v>634</v>
      </c>
      <c r="C201" s="140" t="s">
        <v>278</v>
      </c>
      <c r="D201" s="56">
        <v>500</v>
      </c>
    </row>
    <row r="202" spans="2:4" ht="15.75">
      <c r="B202" s="19">
        <v>642</v>
      </c>
      <c r="C202" s="140" t="s">
        <v>279</v>
      </c>
      <c r="D202" s="56">
        <v>200</v>
      </c>
    </row>
    <row r="203" spans="2:4" ht="15.75">
      <c r="B203" s="335"/>
      <c r="C203" s="334" t="s">
        <v>39</v>
      </c>
      <c r="D203" s="330">
        <v>700</v>
      </c>
    </row>
    <row r="204" spans="2:4" ht="12.75">
      <c r="B204" s="579" t="s">
        <v>81</v>
      </c>
      <c r="C204" s="580"/>
      <c r="D204" s="93"/>
    </row>
    <row r="205" spans="2:4" ht="15.75">
      <c r="B205" s="19">
        <v>642</v>
      </c>
      <c r="C205" s="144" t="s">
        <v>496</v>
      </c>
      <c r="D205" s="332">
        <v>30000</v>
      </c>
    </row>
    <row r="206" spans="2:4" ht="12.75">
      <c r="B206" s="579" t="s">
        <v>82</v>
      </c>
      <c r="C206" s="580"/>
      <c r="D206" s="93"/>
    </row>
    <row r="207" spans="2:4" ht="15.75">
      <c r="B207" s="19">
        <v>637</v>
      </c>
      <c r="C207" s="144" t="s">
        <v>233</v>
      </c>
      <c r="D207" s="332">
        <v>1000</v>
      </c>
    </row>
    <row r="208" spans="2:4" ht="12.75">
      <c r="B208" s="579" t="s">
        <v>83</v>
      </c>
      <c r="C208" s="580"/>
      <c r="D208" s="93"/>
    </row>
    <row r="209" spans="2:4" ht="15.75">
      <c r="B209" s="19">
        <v>610</v>
      </c>
      <c r="C209" s="144" t="s">
        <v>12</v>
      </c>
      <c r="D209" s="50">
        <v>17000</v>
      </c>
    </row>
    <row r="210" spans="2:4" ht="15.75">
      <c r="B210" s="19">
        <v>620</v>
      </c>
      <c r="C210" s="144" t="s">
        <v>247</v>
      </c>
      <c r="D210" s="50">
        <v>8000</v>
      </c>
    </row>
    <row r="211" spans="2:4" ht="15.75">
      <c r="B211" s="19">
        <v>632</v>
      </c>
      <c r="C211" s="144" t="s">
        <v>280</v>
      </c>
      <c r="D211" s="50">
        <v>13000</v>
      </c>
    </row>
    <row r="212" spans="2:4" ht="15.75">
      <c r="B212" s="19">
        <v>633</v>
      </c>
      <c r="C212" s="144" t="s">
        <v>281</v>
      </c>
      <c r="D212" s="50">
        <v>3500</v>
      </c>
    </row>
    <row r="213" spans="2:4" ht="15.75">
      <c r="B213" s="19">
        <v>635</v>
      </c>
      <c r="C213" s="144" t="s">
        <v>241</v>
      </c>
      <c r="D213" s="50">
        <v>12000</v>
      </c>
    </row>
    <row r="214" spans="2:4" ht="15.75">
      <c r="B214" s="19">
        <v>636</v>
      </c>
      <c r="C214" s="144" t="s">
        <v>282</v>
      </c>
      <c r="D214" s="50">
        <v>1500</v>
      </c>
    </row>
    <row r="215" spans="2:4" ht="15.75">
      <c r="B215" s="19">
        <v>637</v>
      </c>
      <c r="C215" s="144" t="s">
        <v>233</v>
      </c>
      <c r="D215" s="50">
        <v>7000</v>
      </c>
    </row>
    <row r="216" spans="2:4" ht="15.75">
      <c r="B216" s="19">
        <v>642</v>
      </c>
      <c r="C216" s="144" t="s">
        <v>283</v>
      </c>
      <c r="D216" s="50">
        <v>100</v>
      </c>
    </row>
    <row r="217" spans="2:4" ht="15.75">
      <c r="B217" s="335"/>
      <c r="C217" s="336" t="s">
        <v>33</v>
      </c>
      <c r="D217" s="332">
        <f>SUM(D209:D216)</f>
        <v>62100</v>
      </c>
    </row>
    <row r="218" spans="2:4" ht="16.5" thickBot="1">
      <c r="B218" s="132"/>
      <c r="C218" s="313" t="s">
        <v>34</v>
      </c>
      <c r="D218" s="314">
        <f>D181+D189+D195+D199+D203+D205+D207+D217</f>
        <v>204480</v>
      </c>
    </row>
    <row r="219" ht="13.5" thickBot="1">
      <c r="D219" s="7"/>
    </row>
    <row r="220" spans="2:4" ht="16.5" customHeight="1" thickBot="1">
      <c r="B220" s="1" t="s">
        <v>40</v>
      </c>
      <c r="C220" s="134"/>
      <c r="D220" s="7"/>
    </row>
    <row r="221" spans="2:4" ht="16.5" thickBot="1">
      <c r="B221" s="540" t="s">
        <v>284</v>
      </c>
      <c r="C221" s="542"/>
      <c r="D221" s="159"/>
    </row>
    <row r="222" spans="2:4" ht="16.5" thickBot="1">
      <c r="B222" s="138">
        <v>620</v>
      </c>
      <c r="C222" s="139" t="s">
        <v>2</v>
      </c>
      <c r="D222" s="57">
        <v>5500</v>
      </c>
    </row>
    <row r="223" spans="2:4" ht="15.75">
      <c r="B223" s="138">
        <v>637</v>
      </c>
      <c r="C223" s="139" t="s">
        <v>285</v>
      </c>
      <c r="D223" s="86">
        <v>30000</v>
      </c>
    </row>
    <row r="224" spans="2:4" ht="15.75">
      <c r="B224" s="19"/>
      <c r="C224" s="334" t="s">
        <v>43</v>
      </c>
      <c r="D224" s="330">
        <f>SUM(D222:D223)</f>
        <v>35500</v>
      </c>
    </row>
    <row r="225" spans="2:4" ht="12.75">
      <c r="B225" s="579" t="s">
        <v>84</v>
      </c>
      <c r="C225" s="580"/>
      <c r="D225" s="158"/>
    </row>
    <row r="226" spans="2:4" ht="15.75">
      <c r="B226" s="19">
        <v>610</v>
      </c>
      <c r="C226" s="140" t="s">
        <v>12</v>
      </c>
      <c r="D226" s="56">
        <v>5300</v>
      </c>
    </row>
    <row r="227" spans="2:4" ht="15.75">
      <c r="B227" s="19">
        <v>620</v>
      </c>
      <c r="C227" s="140" t="s">
        <v>247</v>
      </c>
      <c r="D227" s="56">
        <v>3550</v>
      </c>
    </row>
    <row r="228" spans="2:4" ht="15.75">
      <c r="B228" s="19">
        <v>632</v>
      </c>
      <c r="C228" s="140" t="s">
        <v>482</v>
      </c>
      <c r="D228" s="56">
        <v>55000</v>
      </c>
    </row>
    <row r="229" spans="2:4" ht="15.75">
      <c r="B229" s="19">
        <v>632</v>
      </c>
      <c r="C229" s="140" t="s">
        <v>286</v>
      </c>
      <c r="D229" s="56">
        <v>95500</v>
      </c>
    </row>
    <row r="230" spans="2:4" ht="15.75">
      <c r="B230" s="19">
        <v>633</v>
      </c>
      <c r="C230" s="140" t="s">
        <v>287</v>
      </c>
      <c r="D230" s="56">
        <v>13000</v>
      </c>
    </row>
    <row r="231" spans="2:4" ht="15.75">
      <c r="B231" s="19">
        <v>635</v>
      </c>
      <c r="C231" s="140" t="s">
        <v>249</v>
      </c>
      <c r="D231" s="56">
        <v>75000</v>
      </c>
    </row>
    <row r="232" spans="2:4" ht="15.75">
      <c r="B232" s="19">
        <v>636</v>
      </c>
      <c r="C232" s="140" t="s">
        <v>288</v>
      </c>
      <c r="D232" s="56">
        <v>500</v>
      </c>
    </row>
    <row r="233" spans="2:4" ht="15.75">
      <c r="B233" s="19">
        <v>637</v>
      </c>
      <c r="C233" s="140" t="s">
        <v>250</v>
      </c>
      <c r="D233" s="56">
        <v>15000</v>
      </c>
    </row>
    <row r="234" spans="2:4" ht="15.75">
      <c r="B234" s="19">
        <v>642015</v>
      </c>
      <c r="C234" s="140" t="s">
        <v>266</v>
      </c>
      <c r="D234" s="56">
        <v>100</v>
      </c>
    </row>
    <row r="235" spans="2:4" ht="15.75">
      <c r="B235" s="320"/>
      <c r="C235" s="334" t="s">
        <v>44</v>
      </c>
      <c r="D235" s="330">
        <f>SUM(D226:D234)</f>
        <v>262950</v>
      </c>
    </row>
    <row r="236" spans="2:4" ht="12.75">
      <c r="B236" s="579" t="s">
        <v>85</v>
      </c>
      <c r="C236" s="580"/>
      <c r="D236" s="158"/>
    </row>
    <row r="237" spans="2:4" ht="15.75">
      <c r="B237" s="19">
        <v>632</v>
      </c>
      <c r="C237" s="160" t="s">
        <v>240</v>
      </c>
      <c r="D237" s="56">
        <v>35000</v>
      </c>
    </row>
    <row r="238" spans="2:4" ht="15.75">
      <c r="B238" s="19">
        <v>635</v>
      </c>
      <c r="C238" s="140" t="s">
        <v>249</v>
      </c>
      <c r="D238" s="56">
        <v>20000</v>
      </c>
    </row>
    <row r="239" spans="2:4" ht="15.75">
      <c r="B239" s="19">
        <v>637</v>
      </c>
      <c r="C239" s="140" t="s">
        <v>250</v>
      </c>
      <c r="D239" s="56">
        <v>2000</v>
      </c>
    </row>
    <row r="240" spans="2:4" ht="15.75">
      <c r="B240" s="19"/>
      <c r="C240" s="334" t="s">
        <v>45</v>
      </c>
      <c r="D240" s="330">
        <f>SUM(D237:D239)</f>
        <v>57000</v>
      </c>
    </row>
    <row r="241" spans="2:4" ht="12.75">
      <c r="B241" s="579" t="s">
        <v>86</v>
      </c>
      <c r="C241" s="580"/>
      <c r="D241" s="158"/>
    </row>
    <row r="242" spans="2:4" ht="12.75">
      <c r="B242" s="342">
        <v>632</v>
      </c>
      <c r="C242" s="158" t="s">
        <v>483</v>
      </c>
      <c r="D242" s="344">
        <v>150</v>
      </c>
    </row>
    <row r="243" spans="2:4" ht="15.75">
      <c r="B243" s="19">
        <v>633</v>
      </c>
      <c r="C243" s="140" t="s">
        <v>289</v>
      </c>
      <c r="D243" s="56">
        <v>25000</v>
      </c>
    </row>
    <row r="244" spans="2:4" ht="15.75">
      <c r="B244" s="19">
        <v>634</v>
      </c>
      <c r="C244" s="140" t="s">
        <v>290</v>
      </c>
      <c r="D244" s="56">
        <v>3000</v>
      </c>
    </row>
    <row r="245" spans="2:4" ht="15.75">
      <c r="B245" s="19">
        <v>635</v>
      </c>
      <c r="C245" s="161" t="s">
        <v>291</v>
      </c>
      <c r="D245" s="56">
        <v>12000</v>
      </c>
    </row>
    <row r="246" spans="2:4" ht="15.75">
      <c r="B246" s="19">
        <v>637</v>
      </c>
      <c r="C246" s="140" t="s">
        <v>233</v>
      </c>
      <c r="D246" s="56">
        <v>25000</v>
      </c>
    </row>
    <row r="247" spans="2:4" ht="15.75">
      <c r="B247" s="335"/>
      <c r="C247" s="334" t="s">
        <v>46</v>
      </c>
      <c r="D247" s="330">
        <f>SUM(D242:D246)</f>
        <v>65150</v>
      </c>
    </row>
    <row r="248" spans="2:4" ht="12.75">
      <c r="B248" s="579" t="s">
        <v>87</v>
      </c>
      <c r="C248" s="580"/>
      <c r="D248" s="158"/>
    </row>
    <row r="249" spans="2:4" ht="15.75">
      <c r="B249" s="19">
        <v>632</v>
      </c>
      <c r="C249" s="140" t="s">
        <v>280</v>
      </c>
      <c r="D249" s="56">
        <v>9500</v>
      </c>
    </row>
    <row r="250" spans="2:4" ht="15.75">
      <c r="B250" s="19">
        <v>635</v>
      </c>
      <c r="C250" s="140" t="s">
        <v>249</v>
      </c>
      <c r="D250" s="56">
        <v>10000</v>
      </c>
    </row>
    <row r="251" spans="2:4" ht="15.75">
      <c r="B251" s="19">
        <v>637</v>
      </c>
      <c r="C251" s="140" t="s">
        <v>233</v>
      </c>
      <c r="D251" s="56">
        <v>1000</v>
      </c>
    </row>
    <row r="252" spans="2:4" ht="15.75">
      <c r="B252" s="320"/>
      <c r="C252" s="334" t="s">
        <v>47</v>
      </c>
      <c r="D252" s="330">
        <f>SUM(D249:D251)</f>
        <v>20500</v>
      </c>
    </row>
    <row r="253" spans="2:4" ht="12.75">
      <c r="B253" s="579" t="s">
        <v>88</v>
      </c>
      <c r="C253" s="580"/>
      <c r="D253" s="158"/>
    </row>
    <row r="254" spans="2:4" ht="15.75">
      <c r="B254" s="19">
        <v>635</v>
      </c>
      <c r="C254" s="140" t="s">
        <v>292</v>
      </c>
      <c r="D254" s="330">
        <v>2000</v>
      </c>
    </row>
    <row r="255" spans="2:4" ht="12.75">
      <c r="B255" s="579" t="s">
        <v>89</v>
      </c>
      <c r="C255" s="580"/>
      <c r="D255" s="162"/>
    </row>
    <row r="256" spans="2:4" ht="15.75">
      <c r="B256" s="19">
        <v>635</v>
      </c>
      <c r="C256" s="140" t="s">
        <v>293</v>
      </c>
      <c r="D256" s="330">
        <v>2000</v>
      </c>
    </row>
    <row r="257" spans="2:4" ht="12.75">
      <c r="B257" s="579" t="s">
        <v>90</v>
      </c>
      <c r="C257" s="580"/>
      <c r="D257" s="163"/>
    </row>
    <row r="258" spans="2:4" ht="15.75">
      <c r="B258" s="19">
        <v>610</v>
      </c>
      <c r="C258" s="140" t="s">
        <v>12</v>
      </c>
      <c r="D258" s="56">
        <v>87000</v>
      </c>
    </row>
    <row r="259" spans="2:4" ht="15.75">
      <c r="B259" s="19">
        <v>620</v>
      </c>
      <c r="C259" s="140" t="s">
        <v>2</v>
      </c>
      <c r="D259" s="56">
        <v>35000</v>
      </c>
    </row>
    <row r="260" spans="2:4" ht="15.75">
      <c r="B260" s="19">
        <v>610</v>
      </c>
      <c r="C260" s="140" t="s">
        <v>484</v>
      </c>
      <c r="D260" s="56">
        <v>3850</v>
      </c>
    </row>
    <row r="261" spans="2:4" ht="15.75">
      <c r="B261" s="19">
        <v>620</v>
      </c>
      <c r="C261" s="140" t="s">
        <v>485</v>
      </c>
      <c r="D261" s="56">
        <v>1355</v>
      </c>
    </row>
    <row r="262" spans="2:4" ht="15.75">
      <c r="B262" s="19">
        <v>632</v>
      </c>
      <c r="C262" s="160" t="s">
        <v>240</v>
      </c>
      <c r="D262" s="56">
        <v>2900</v>
      </c>
    </row>
    <row r="263" spans="2:4" ht="15.75">
      <c r="B263" s="19">
        <v>633</v>
      </c>
      <c r="C263" s="140" t="s">
        <v>294</v>
      </c>
      <c r="D263" s="56">
        <v>11000</v>
      </c>
    </row>
    <row r="264" spans="2:4" ht="15.75">
      <c r="B264" s="19">
        <v>635</v>
      </c>
      <c r="C264" s="140" t="s">
        <v>249</v>
      </c>
      <c r="D264" s="56">
        <v>7000</v>
      </c>
    </row>
    <row r="265" spans="2:4" ht="15.75">
      <c r="B265" s="19">
        <v>637</v>
      </c>
      <c r="C265" s="140" t="s">
        <v>233</v>
      </c>
      <c r="D265" s="56">
        <v>17000</v>
      </c>
    </row>
    <row r="266" spans="2:4" ht="15.75">
      <c r="B266" s="19">
        <v>642</v>
      </c>
      <c r="C266" s="140" t="s">
        <v>295</v>
      </c>
      <c r="D266" s="56">
        <v>400</v>
      </c>
    </row>
    <row r="267" spans="2:4" ht="15.75">
      <c r="B267" s="335"/>
      <c r="C267" s="334" t="s">
        <v>41</v>
      </c>
      <c r="D267" s="330">
        <f>SUM(D258:D266)</f>
        <v>165505</v>
      </c>
    </row>
    <row r="268" spans="2:5" ht="16.5" thickBot="1">
      <c r="B268" s="132"/>
      <c r="C268" s="312" t="s">
        <v>42</v>
      </c>
      <c r="D268" s="315">
        <f>D224+D235+D240+D247+D252+D254+D256+D267</f>
        <v>610605</v>
      </c>
      <c r="E268" s="8"/>
    </row>
    <row r="269" ht="13.5" thickBot="1"/>
    <row r="270" spans="2:4" ht="16.5" customHeight="1" thickBot="1">
      <c r="B270" s="5" t="s">
        <v>48</v>
      </c>
      <c r="C270" s="134"/>
      <c r="D270" s="55"/>
    </row>
    <row r="271" spans="2:4" ht="16.5" thickBot="1">
      <c r="B271" s="18" t="s">
        <v>91</v>
      </c>
      <c r="C271" s="58"/>
      <c r="D271" s="142"/>
    </row>
    <row r="272" spans="2:4" ht="15.75">
      <c r="B272" s="21">
        <v>633</v>
      </c>
      <c r="C272" s="29" t="s">
        <v>481</v>
      </c>
      <c r="D272" s="49">
        <v>120</v>
      </c>
    </row>
    <row r="273" spans="2:4" ht="15.75">
      <c r="B273" s="15">
        <v>637</v>
      </c>
      <c r="C273" s="30" t="s">
        <v>480</v>
      </c>
      <c r="D273" s="50">
        <v>11000</v>
      </c>
    </row>
    <row r="274" spans="2:4" ht="15.75">
      <c r="B274" s="15">
        <v>642</v>
      </c>
      <c r="C274" s="30" t="s">
        <v>296</v>
      </c>
      <c r="D274" s="50">
        <v>3000</v>
      </c>
    </row>
    <row r="275" spans="2:4" ht="15.75">
      <c r="B275" s="15"/>
      <c r="C275" s="30" t="s">
        <v>297</v>
      </c>
      <c r="D275" s="50">
        <v>9200</v>
      </c>
    </row>
    <row r="276" spans="2:4" ht="15.75">
      <c r="B276" s="15"/>
      <c r="C276" s="30" t="s">
        <v>298</v>
      </c>
      <c r="D276" s="50">
        <v>2600</v>
      </c>
    </row>
    <row r="277" spans="2:4" ht="15.75">
      <c r="B277" s="15"/>
      <c r="C277" s="30" t="s">
        <v>299</v>
      </c>
      <c r="D277" s="50">
        <v>2700</v>
      </c>
    </row>
    <row r="278" spans="2:4" ht="15.75">
      <c r="B278" s="15"/>
      <c r="C278" s="337" t="s">
        <v>52</v>
      </c>
      <c r="D278" s="332">
        <f>SUM(D272:D277)</f>
        <v>28620</v>
      </c>
    </row>
    <row r="279" spans="2:4" ht="15.75">
      <c r="B279" s="32" t="s">
        <v>92</v>
      </c>
      <c r="C279" s="31"/>
      <c r="D279" s="52"/>
    </row>
    <row r="280" spans="2:4" ht="15.75">
      <c r="B280" s="15">
        <v>610</v>
      </c>
      <c r="C280" s="30" t="s">
        <v>12</v>
      </c>
      <c r="D280" s="50">
        <v>3600</v>
      </c>
    </row>
    <row r="281" spans="2:4" ht="15.75">
      <c r="B281" s="15">
        <v>620</v>
      </c>
      <c r="C281" s="30" t="s">
        <v>2</v>
      </c>
      <c r="D281" s="50">
        <v>1400</v>
      </c>
    </row>
    <row r="282" spans="2:4" ht="15.75">
      <c r="B282" s="15">
        <v>637</v>
      </c>
      <c r="C282" s="30" t="s">
        <v>233</v>
      </c>
      <c r="D282" s="50">
        <v>100</v>
      </c>
    </row>
    <row r="283" spans="2:4" ht="15.75">
      <c r="B283" s="15">
        <v>642015</v>
      </c>
      <c r="C283" s="30" t="s">
        <v>300</v>
      </c>
      <c r="D283" s="50">
        <v>100</v>
      </c>
    </row>
    <row r="284" spans="2:4" ht="15.75">
      <c r="B284" s="15"/>
      <c r="C284" s="337" t="s">
        <v>51</v>
      </c>
      <c r="D284" s="330">
        <f>SUM(D280:D283)</f>
        <v>5200</v>
      </c>
    </row>
    <row r="285" spans="2:4" ht="15.75">
      <c r="B285" s="164" t="s">
        <v>93</v>
      </c>
      <c r="C285" s="165"/>
      <c r="D285" s="53"/>
    </row>
    <row r="286" spans="2:4" ht="15.75">
      <c r="B286" s="15">
        <v>610</v>
      </c>
      <c r="C286" s="36" t="s">
        <v>12</v>
      </c>
      <c r="D286" s="50">
        <v>2650</v>
      </c>
    </row>
    <row r="287" spans="2:4" ht="15.75">
      <c r="B287" s="15">
        <v>620</v>
      </c>
      <c r="C287" s="30" t="s">
        <v>2</v>
      </c>
      <c r="D287" s="50">
        <v>1000</v>
      </c>
    </row>
    <row r="288" spans="2:4" ht="15.75">
      <c r="B288" s="15">
        <v>632</v>
      </c>
      <c r="C288" s="30" t="s">
        <v>240</v>
      </c>
      <c r="D288" s="50">
        <v>11500</v>
      </c>
    </row>
    <row r="289" spans="2:4" ht="15.75">
      <c r="B289" s="15">
        <v>633</v>
      </c>
      <c r="C289" s="30" t="s">
        <v>246</v>
      </c>
      <c r="D289" s="50">
        <v>500</v>
      </c>
    </row>
    <row r="290" spans="2:4" ht="15.75">
      <c r="B290" s="15">
        <v>635</v>
      </c>
      <c r="C290" s="30" t="s">
        <v>249</v>
      </c>
      <c r="D290" s="50">
        <v>20000</v>
      </c>
    </row>
    <row r="291" spans="2:4" ht="15.75">
      <c r="B291" s="15">
        <v>637</v>
      </c>
      <c r="C291" s="30" t="s">
        <v>233</v>
      </c>
      <c r="D291" s="50">
        <v>400</v>
      </c>
    </row>
    <row r="292" spans="2:4" ht="15.75">
      <c r="B292" s="15">
        <v>642015</v>
      </c>
      <c r="C292" s="30" t="s">
        <v>300</v>
      </c>
      <c r="D292" s="50">
        <v>100</v>
      </c>
    </row>
    <row r="293" spans="2:4" ht="15.75">
      <c r="B293" s="321"/>
      <c r="C293" s="337" t="s">
        <v>49</v>
      </c>
      <c r="D293" s="332">
        <f>SUM(D286:D292)</f>
        <v>36150</v>
      </c>
    </row>
    <row r="294" spans="2:4" ht="16.5" thickBot="1">
      <c r="B294" s="22"/>
      <c r="C294" s="316" t="s">
        <v>50</v>
      </c>
      <c r="D294" s="310">
        <f>D278+D284+D293</f>
        <v>69970</v>
      </c>
    </row>
    <row r="295" ht="13.5" thickBot="1">
      <c r="D295" s="7"/>
    </row>
    <row r="296" spans="2:4" ht="15.75" customHeight="1">
      <c r="B296" s="1" t="s">
        <v>53</v>
      </c>
      <c r="C296" s="61"/>
      <c r="D296" s="7"/>
    </row>
    <row r="297" spans="2:4" ht="16.5" thickBot="1">
      <c r="B297" s="23" t="s">
        <v>54</v>
      </c>
      <c r="C297" s="58"/>
      <c r="D297" s="59"/>
    </row>
    <row r="298" spans="2:4" ht="15.75">
      <c r="B298" s="25">
        <v>632</v>
      </c>
      <c r="C298" s="29" t="s">
        <v>240</v>
      </c>
      <c r="D298" s="49">
        <v>1300</v>
      </c>
    </row>
    <row r="299" spans="2:4" ht="15.75">
      <c r="B299" s="35">
        <v>633</v>
      </c>
      <c r="C299" s="36" t="s">
        <v>301</v>
      </c>
      <c r="D299" s="54">
        <v>19000</v>
      </c>
    </row>
    <row r="300" spans="2:4" ht="15.75">
      <c r="B300" s="26">
        <v>634</v>
      </c>
      <c r="C300" s="30" t="s">
        <v>302</v>
      </c>
      <c r="D300" s="50">
        <v>14000</v>
      </c>
    </row>
    <row r="301" spans="2:4" ht="15.75">
      <c r="B301" s="26">
        <v>635</v>
      </c>
      <c r="C301" s="30" t="s">
        <v>303</v>
      </c>
      <c r="D301" s="50">
        <v>3700</v>
      </c>
    </row>
    <row r="302" spans="2:4" ht="15.75">
      <c r="B302" s="26">
        <v>637</v>
      </c>
      <c r="C302" s="30" t="s">
        <v>250</v>
      </c>
      <c r="D302" s="50">
        <v>3000</v>
      </c>
    </row>
    <row r="303" spans="2:4" ht="15.75">
      <c r="B303" s="26">
        <v>642</v>
      </c>
      <c r="C303" s="30" t="s">
        <v>304</v>
      </c>
      <c r="D303" s="50">
        <v>1300</v>
      </c>
    </row>
    <row r="304" spans="2:4" ht="15.75">
      <c r="B304" s="26">
        <v>642</v>
      </c>
      <c r="C304" s="30" t="s">
        <v>305</v>
      </c>
      <c r="D304" s="50">
        <v>1000</v>
      </c>
    </row>
    <row r="305" spans="2:4" ht="15.75">
      <c r="B305" s="322"/>
      <c r="C305" s="337" t="s">
        <v>56</v>
      </c>
      <c r="D305" s="332">
        <f>SUM(D298:D304)</f>
        <v>43300</v>
      </c>
    </row>
    <row r="306" spans="2:4" ht="15.75">
      <c r="B306" s="27" t="s">
        <v>94</v>
      </c>
      <c r="C306" s="31"/>
      <c r="D306" s="52"/>
    </row>
    <row r="307" spans="2:4" ht="15.75">
      <c r="B307" s="342">
        <v>620</v>
      </c>
      <c r="C307" s="31" t="s">
        <v>2</v>
      </c>
      <c r="D307" s="80">
        <v>47</v>
      </c>
    </row>
    <row r="308" spans="2:4" ht="12.75">
      <c r="B308" s="26">
        <v>637027</v>
      </c>
      <c r="C308" s="166" t="s">
        <v>306</v>
      </c>
      <c r="D308" s="80">
        <v>140</v>
      </c>
    </row>
    <row r="309" spans="2:4" ht="15.75">
      <c r="B309" s="43"/>
      <c r="C309" s="337" t="s">
        <v>493</v>
      </c>
      <c r="D309" s="433">
        <v>187</v>
      </c>
    </row>
    <row r="310" spans="2:4" ht="16.5" thickBot="1">
      <c r="B310" s="28"/>
      <c r="C310" s="316" t="s">
        <v>55</v>
      </c>
      <c r="D310" s="317">
        <f>SUM(D305:D308)</f>
        <v>43487</v>
      </c>
    </row>
    <row r="311" ht="13.5" thickBot="1"/>
    <row r="312" spans="2:4" ht="16.5" customHeight="1" thickBot="1">
      <c r="B312" s="1" t="s">
        <v>57</v>
      </c>
      <c r="C312" s="134"/>
      <c r="D312" s="55"/>
    </row>
    <row r="313" spans="2:4" ht="15.75">
      <c r="B313" s="21">
        <v>610</v>
      </c>
      <c r="C313" s="20" t="s">
        <v>12</v>
      </c>
      <c r="D313" s="49">
        <v>145000</v>
      </c>
    </row>
    <row r="314" spans="2:4" ht="15.75">
      <c r="B314" s="15">
        <v>620</v>
      </c>
      <c r="C314" s="16" t="s">
        <v>2</v>
      </c>
      <c r="D314" s="50">
        <v>55000</v>
      </c>
    </row>
    <row r="315" spans="2:4" ht="15.75">
      <c r="B315" s="15">
        <v>631</v>
      </c>
      <c r="C315" s="16" t="s">
        <v>307</v>
      </c>
      <c r="D315" s="50">
        <v>1500</v>
      </c>
    </row>
    <row r="316" spans="2:4" ht="15.75">
      <c r="B316" s="15">
        <v>632</v>
      </c>
      <c r="C316" s="16" t="s">
        <v>308</v>
      </c>
      <c r="D316" s="50">
        <v>22500</v>
      </c>
    </row>
    <row r="317" spans="2:4" ht="15.75">
      <c r="B317" s="15">
        <v>633</v>
      </c>
      <c r="C317" s="16" t="s">
        <v>309</v>
      </c>
      <c r="D317" s="50">
        <v>22000</v>
      </c>
    </row>
    <row r="318" spans="2:4" ht="15.75">
      <c r="B318" s="15">
        <v>634</v>
      </c>
      <c r="C318" s="16" t="s">
        <v>310</v>
      </c>
      <c r="D318" s="50">
        <v>11000</v>
      </c>
    </row>
    <row r="319" spans="2:4" ht="15.75">
      <c r="B319" s="15">
        <v>635</v>
      </c>
      <c r="C319" s="16" t="s">
        <v>241</v>
      </c>
      <c r="D319" s="50">
        <v>14000</v>
      </c>
    </row>
    <row r="320" spans="2:4" ht="15.75">
      <c r="B320" s="15">
        <v>636</v>
      </c>
      <c r="C320" s="16" t="s">
        <v>282</v>
      </c>
      <c r="D320" s="50">
        <v>2500</v>
      </c>
    </row>
    <row r="321" spans="2:4" ht="15.75">
      <c r="B321" s="15">
        <v>637</v>
      </c>
      <c r="C321" s="16" t="s">
        <v>233</v>
      </c>
      <c r="D321" s="50">
        <v>78000</v>
      </c>
    </row>
    <row r="322" spans="2:5" ht="15.75">
      <c r="B322" s="15">
        <v>642</v>
      </c>
      <c r="C322" s="16" t="s">
        <v>266</v>
      </c>
      <c r="D322" s="50">
        <v>300</v>
      </c>
      <c r="E322" s="8"/>
    </row>
    <row r="323" spans="2:4" ht="15.75">
      <c r="B323" s="15"/>
      <c r="C323" s="16" t="s">
        <v>154</v>
      </c>
      <c r="D323" s="50">
        <v>4000</v>
      </c>
    </row>
    <row r="324" spans="2:4" ht="16.5" thickBot="1">
      <c r="B324" s="22"/>
      <c r="C324" s="309" t="s">
        <v>311</v>
      </c>
      <c r="D324" s="310">
        <f>SUM(D313:D323)</f>
        <v>355800</v>
      </c>
    </row>
    <row r="325" ht="13.5" thickBot="1"/>
    <row r="326" spans="2:4" ht="16.5" customHeight="1" thickBot="1">
      <c r="B326" s="1" t="s">
        <v>59</v>
      </c>
      <c r="C326" s="134"/>
      <c r="D326" s="55"/>
    </row>
    <row r="327" spans="2:4" ht="15.75">
      <c r="B327" s="21">
        <v>651</v>
      </c>
      <c r="C327" s="20" t="s">
        <v>312</v>
      </c>
      <c r="D327" s="49">
        <v>37620</v>
      </c>
    </row>
    <row r="328" spans="2:4" ht="15.75">
      <c r="B328" s="15">
        <v>651</v>
      </c>
      <c r="C328" s="16" t="s">
        <v>313</v>
      </c>
      <c r="D328" s="50">
        <v>15000</v>
      </c>
    </row>
    <row r="329" spans="2:4" ht="15.75">
      <c r="B329" s="15">
        <v>653</v>
      </c>
      <c r="C329" s="16" t="s">
        <v>314</v>
      </c>
      <c r="D329" s="50">
        <v>500</v>
      </c>
    </row>
    <row r="330" spans="2:4" ht="16.5" thickBot="1">
      <c r="B330" s="318"/>
      <c r="C330" s="319" t="s">
        <v>315</v>
      </c>
      <c r="D330" s="310">
        <f>SUM(D327:D329)</f>
        <v>53120</v>
      </c>
    </row>
    <row r="331" ht="13.5" thickBot="1"/>
    <row r="332" spans="2:4" ht="16.5" thickBot="1">
      <c r="B332" s="1" t="s">
        <v>61</v>
      </c>
      <c r="C332" s="61"/>
      <c r="D332" s="9"/>
    </row>
    <row r="333" spans="2:4" ht="15.75">
      <c r="B333" s="21">
        <v>610</v>
      </c>
      <c r="C333" s="65" t="s">
        <v>12</v>
      </c>
      <c r="D333" s="57">
        <v>4000</v>
      </c>
    </row>
    <row r="334" spans="2:4" ht="15.75">
      <c r="B334" s="15">
        <v>620</v>
      </c>
      <c r="C334" s="16" t="s">
        <v>316</v>
      </c>
      <c r="D334" s="50">
        <v>1400</v>
      </c>
    </row>
    <row r="335" spans="2:4" ht="15.75">
      <c r="B335" s="15">
        <v>632</v>
      </c>
      <c r="C335" s="16" t="s">
        <v>280</v>
      </c>
      <c r="D335" s="50">
        <v>50000</v>
      </c>
    </row>
    <row r="336" spans="2:4" ht="15.75">
      <c r="B336" s="15">
        <v>633</v>
      </c>
      <c r="C336" s="16" t="s">
        <v>317</v>
      </c>
      <c r="D336" s="50">
        <v>1000</v>
      </c>
    </row>
    <row r="337" spans="2:4" ht="15.75">
      <c r="B337" s="15">
        <v>635</v>
      </c>
      <c r="C337" s="16" t="s">
        <v>249</v>
      </c>
      <c r="D337" s="50">
        <v>25000</v>
      </c>
    </row>
    <row r="338" spans="2:4" ht="15.75">
      <c r="B338" s="15">
        <v>637</v>
      </c>
      <c r="C338" s="16" t="s">
        <v>233</v>
      </c>
      <c r="D338" s="50">
        <v>7000</v>
      </c>
    </row>
    <row r="339" spans="2:4" ht="16.5" thickBot="1">
      <c r="B339" s="22"/>
      <c r="C339" s="309" t="s">
        <v>62</v>
      </c>
      <c r="D339" s="310">
        <f>SUM(D333:D338)</f>
        <v>88400</v>
      </c>
    </row>
    <row r="340" spans="2:4" ht="15.75">
      <c r="B340" s="11"/>
      <c r="C340" s="12"/>
      <c r="D340" s="46"/>
    </row>
    <row r="341" spans="2:6" ht="15.75">
      <c r="B341" s="323"/>
      <c r="C341" s="324" t="s">
        <v>442</v>
      </c>
      <c r="D341" s="325">
        <f>SUM(D16+D23+D50+D76+D82+D121+D174+D218+D268+D294+D310+D324+D330+D339)</f>
        <v>2769432</v>
      </c>
      <c r="E341" s="177"/>
      <c r="F341" s="8"/>
    </row>
    <row r="342" spans="2:6" ht="15.75">
      <c r="B342" s="184" t="s">
        <v>450</v>
      </c>
      <c r="C342" s="448" t="s">
        <v>448</v>
      </c>
      <c r="D342" s="449">
        <v>2142977</v>
      </c>
      <c r="E342" s="8"/>
      <c r="F342" s="8"/>
    </row>
    <row r="343" spans="3:4" ht="15.75">
      <c r="C343" s="450" t="s">
        <v>449</v>
      </c>
      <c r="D343" s="451">
        <v>627935</v>
      </c>
    </row>
    <row r="344" spans="2:4" ht="12.75">
      <c r="B344" s="167"/>
      <c r="C344" s="167"/>
      <c r="D344" s="168"/>
    </row>
    <row r="345" spans="2:4" ht="12.75">
      <c r="B345" s="167"/>
      <c r="C345" s="167"/>
      <c r="D345" s="168"/>
    </row>
    <row r="346" spans="2:4" ht="12.75">
      <c r="B346" s="167"/>
      <c r="C346" s="167"/>
      <c r="D346" s="168"/>
    </row>
    <row r="347" ht="15.75">
      <c r="B347" s="10" t="s">
        <v>495</v>
      </c>
    </row>
    <row r="348" ht="13.5" thickBot="1"/>
    <row r="349" spans="2:4" ht="13.5" thickBot="1">
      <c r="B349" s="186"/>
      <c r="C349" s="134"/>
      <c r="D349" s="304" t="s">
        <v>512</v>
      </c>
    </row>
    <row r="350" spans="2:4" ht="15.75">
      <c r="B350" s="169">
        <v>821</v>
      </c>
      <c r="C350" s="185" t="s">
        <v>318</v>
      </c>
      <c r="D350" s="49">
        <v>6312</v>
      </c>
    </row>
    <row r="351" spans="2:4" ht="15.75">
      <c r="B351" s="169"/>
      <c r="C351" s="170" t="s">
        <v>319</v>
      </c>
      <c r="D351" s="54">
        <v>16240</v>
      </c>
    </row>
    <row r="352" spans="2:4" ht="15.75">
      <c r="B352" s="15"/>
      <c r="C352" s="155" t="s">
        <v>320</v>
      </c>
      <c r="D352" s="50">
        <v>13140</v>
      </c>
    </row>
    <row r="353" spans="2:4" ht="15.75">
      <c r="B353" s="15"/>
      <c r="C353" s="155" t="s">
        <v>321</v>
      </c>
      <c r="D353" s="50">
        <v>0</v>
      </c>
    </row>
    <row r="354" spans="2:5" ht="15.75">
      <c r="B354" s="15"/>
      <c r="C354" s="155" t="s">
        <v>322</v>
      </c>
      <c r="D354" s="50">
        <v>71770</v>
      </c>
      <c r="E354" t="s">
        <v>513</v>
      </c>
    </row>
    <row r="355" spans="2:5" ht="15.75">
      <c r="B355" s="15"/>
      <c r="C355" s="155" t="s">
        <v>323</v>
      </c>
      <c r="D355" s="50">
        <v>99100</v>
      </c>
      <c r="E355" t="s">
        <v>514</v>
      </c>
    </row>
    <row r="356" spans="2:4" ht="16.5" thickBot="1">
      <c r="B356" s="171"/>
      <c r="C356" s="326" t="s">
        <v>230</v>
      </c>
      <c r="D356" s="327">
        <f>SUM(D350:D355)</f>
        <v>206562</v>
      </c>
    </row>
    <row r="358" ht="15.75">
      <c r="C358" s="187" t="s">
        <v>516</v>
      </c>
    </row>
    <row r="359" ht="12.75">
      <c r="C359" s="188" t="s">
        <v>515</v>
      </c>
    </row>
    <row r="360" ht="12.75">
      <c r="C360" s="188"/>
    </row>
    <row r="361" ht="15.75">
      <c r="C361" s="187" t="s">
        <v>517</v>
      </c>
    </row>
    <row r="362" ht="15.75">
      <c r="C362" s="187"/>
    </row>
    <row r="363" ht="15.75">
      <c r="C363" s="187"/>
    </row>
    <row r="364" spans="3:4" ht="15.75">
      <c r="C364" s="187"/>
      <c r="D364" s="173"/>
    </row>
    <row r="365" spans="2:4" ht="15.75">
      <c r="B365" s="4"/>
      <c r="C365" s="175"/>
      <c r="D365" s="6"/>
    </row>
    <row r="366" spans="2:4" ht="15.75">
      <c r="B366" s="4"/>
      <c r="C366" s="3"/>
      <c r="D366" s="6"/>
    </row>
    <row r="367" spans="2:4" ht="15.75">
      <c r="B367" s="4"/>
      <c r="C367" s="175"/>
      <c r="D367" s="6"/>
    </row>
    <row r="368" spans="2:4" ht="15.75">
      <c r="B368" s="4"/>
      <c r="C368" s="175"/>
      <c r="D368" s="6"/>
    </row>
    <row r="369" spans="2:4" ht="15.75">
      <c r="B369" s="4"/>
      <c r="C369" s="175"/>
      <c r="D369" s="6"/>
    </row>
    <row r="370" spans="3:4" ht="12.75">
      <c r="C370" s="175"/>
      <c r="D370" s="176"/>
    </row>
    <row r="386" ht="12.75">
      <c r="C386" s="188"/>
    </row>
    <row r="387" ht="15.75">
      <c r="C387" s="172"/>
    </row>
    <row r="391" ht="12.75">
      <c r="D391" s="174"/>
    </row>
    <row r="392" ht="15.75">
      <c r="B392" s="10"/>
    </row>
    <row r="394" spans="2:4" ht="12.75">
      <c r="B394" s="3"/>
      <c r="C394" s="3"/>
      <c r="D394" s="6"/>
    </row>
    <row r="395" spans="2:4" ht="15.75">
      <c r="B395" s="299"/>
      <c r="C395" s="4"/>
      <c r="D395" s="78"/>
    </row>
    <row r="396" spans="2:4" ht="15.75">
      <c r="B396" s="299"/>
      <c r="C396" s="300"/>
      <c r="D396" s="78"/>
    </row>
    <row r="397" spans="2:4" ht="15.75">
      <c r="B397" s="11"/>
      <c r="C397" s="300"/>
      <c r="D397" s="78"/>
    </row>
    <row r="398" spans="2:4" ht="15.75">
      <c r="B398" s="11"/>
      <c r="C398" s="300"/>
      <c r="D398" s="78"/>
    </row>
    <row r="399" spans="2:4" ht="15.75">
      <c r="B399" s="11"/>
      <c r="C399" s="300"/>
      <c r="D399" s="78"/>
    </row>
    <row r="400" spans="2:4" ht="15.75">
      <c r="B400" s="11"/>
      <c r="C400" s="300"/>
      <c r="D400" s="78"/>
    </row>
    <row r="401" spans="2:4" ht="15.75">
      <c r="B401" s="301"/>
      <c r="C401" s="302"/>
      <c r="D401" s="303"/>
    </row>
    <row r="402" spans="2:4" ht="12.75">
      <c r="B402" s="3"/>
      <c r="C402" s="3"/>
      <c r="D402" s="6"/>
    </row>
    <row r="403" ht="15.75">
      <c r="C403" s="187"/>
    </row>
    <row r="404" ht="12.75">
      <c r="C404" s="188"/>
    </row>
    <row r="405" ht="12.75">
      <c r="C405" s="188"/>
    </row>
    <row r="406" ht="15.75">
      <c r="C406" s="187"/>
    </row>
    <row r="407" ht="15.75">
      <c r="C407" s="187"/>
    </row>
    <row r="408" spans="3:4" ht="15.75">
      <c r="C408" s="187"/>
      <c r="D408" s="173"/>
    </row>
    <row r="409" ht="15.75">
      <c r="C409" s="172"/>
    </row>
  </sheetData>
  <sheetProtection/>
  <mergeCells count="40">
    <mergeCell ref="B7:C7"/>
    <mergeCell ref="B34:C34"/>
    <mergeCell ref="B38:C38"/>
    <mergeCell ref="B45:C45"/>
    <mergeCell ref="B55:C55"/>
    <mergeCell ref="B64:C64"/>
    <mergeCell ref="B73:C73"/>
    <mergeCell ref="B91:C91"/>
    <mergeCell ref="B101:C101"/>
    <mergeCell ref="B107:C107"/>
    <mergeCell ref="B113:C113"/>
    <mergeCell ref="B134:C134"/>
    <mergeCell ref="B137:C137"/>
    <mergeCell ref="B140:C140"/>
    <mergeCell ref="B143:C143"/>
    <mergeCell ref="B145:C145"/>
    <mergeCell ref="B147:C147"/>
    <mergeCell ref="B149:C149"/>
    <mergeCell ref="B151:C151"/>
    <mergeCell ref="B154:C154"/>
    <mergeCell ref="B162:C162"/>
    <mergeCell ref="B164:C164"/>
    <mergeCell ref="B166:C166"/>
    <mergeCell ref="B169:C169"/>
    <mergeCell ref="B177:C177"/>
    <mergeCell ref="B182:C182"/>
    <mergeCell ref="B190:C190"/>
    <mergeCell ref="B196:C196"/>
    <mergeCell ref="B200:C200"/>
    <mergeCell ref="B204:C204"/>
    <mergeCell ref="B248:C248"/>
    <mergeCell ref="B253:C253"/>
    <mergeCell ref="B255:C255"/>
    <mergeCell ref="B257:C257"/>
    <mergeCell ref="B206:C206"/>
    <mergeCell ref="B208:C208"/>
    <mergeCell ref="B221:C221"/>
    <mergeCell ref="B225:C225"/>
    <mergeCell ref="B236:C236"/>
    <mergeCell ref="B241:C2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F76"/>
  <sheetViews>
    <sheetView tabSelected="1" view="pageLayout" workbookViewId="0" topLeftCell="A64">
      <selection activeCell="F10" sqref="F10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48.140625" style="0" customWidth="1"/>
    <col min="4" max="4" width="8.421875" style="0" hidden="1" customWidth="1"/>
    <col min="5" max="5" width="0.2890625" style="0" customWidth="1"/>
    <col min="6" max="6" width="70.8515625" style="0" customWidth="1"/>
    <col min="7" max="7" width="9.00390625" style="0" customWidth="1"/>
  </cols>
  <sheetData>
    <row r="1" spans="1:5" ht="18">
      <c r="A1" s="192"/>
      <c r="B1" s="466" t="s">
        <v>508</v>
      </c>
      <c r="C1" s="466"/>
      <c r="D1" s="444"/>
      <c r="E1" s="444"/>
    </row>
    <row r="2" spans="1:5" ht="12.75">
      <c r="A2" s="193"/>
      <c r="B2" s="434"/>
      <c r="C2" s="434"/>
      <c r="D2" s="529" t="s">
        <v>156</v>
      </c>
      <c r="E2" s="463" t="s">
        <v>324</v>
      </c>
    </row>
    <row r="3" spans="1:5" ht="12.75">
      <c r="A3" s="193" t="s">
        <v>325</v>
      </c>
      <c r="B3" s="434"/>
      <c r="C3" s="434" t="s">
        <v>326</v>
      </c>
      <c r="D3" s="530"/>
      <c r="E3" s="533">
        <v>2015</v>
      </c>
    </row>
    <row r="4" spans="1:6" ht="25.5">
      <c r="A4" s="194" t="s">
        <v>369</v>
      </c>
      <c r="B4" s="436">
        <v>711</v>
      </c>
      <c r="C4" s="435" t="s">
        <v>327</v>
      </c>
      <c r="D4" s="437"/>
      <c r="E4" s="534">
        <v>20000</v>
      </c>
      <c r="F4" s="603" t="s">
        <v>545</v>
      </c>
    </row>
    <row r="5" spans="1:6" ht="12.75">
      <c r="A5" s="195"/>
      <c r="B5" s="596"/>
      <c r="C5" s="597" t="s">
        <v>328</v>
      </c>
      <c r="D5" s="598"/>
      <c r="E5" s="598"/>
      <c r="F5" s="595"/>
    </row>
    <row r="6" spans="1:6" ht="38.25">
      <c r="A6" s="196"/>
      <c r="B6" s="440"/>
      <c r="C6" s="435" t="s">
        <v>521</v>
      </c>
      <c r="D6" s="437"/>
      <c r="E6" s="532">
        <v>25000</v>
      </c>
      <c r="F6" s="604" t="s">
        <v>546</v>
      </c>
    </row>
    <row r="7" spans="1:6" ht="25.5">
      <c r="A7" s="196"/>
      <c r="B7" s="440"/>
      <c r="C7" s="435" t="s">
        <v>522</v>
      </c>
      <c r="D7" s="437"/>
      <c r="E7" s="532">
        <v>25000</v>
      </c>
      <c r="F7" s="603" t="s">
        <v>547</v>
      </c>
    </row>
    <row r="8" spans="1:6" ht="12.75">
      <c r="A8" s="194" t="s">
        <v>358</v>
      </c>
      <c r="B8" s="436"/>
      <c r="C8" s="435" t="s">
        <v>329</v>
      </c>
      <c r="D8" s="439"/>
      <c r="E8" s="532">
        <v>2500</v>
      </c>
      <c r="F8" s="604" t="s">
        <v>548</v>
      </c>
    </row>
    <row r="9" spans="1:6" ht="12.75">
      <c r="A9" s="196" t="s">
        <v>360</v>
      </c>
      <c r="B9" s="440"/>
      <c r="C9" s="435" t="s">
        <v>544</v>
      </c>
      <c r="D9" s="437"/>
      <c r="E9" s="532">
        <v>10000</v>
      </c>
      <c r="F9" s="603" t="s">
        <v>549</v>
      </c>
    </row>
    <row r="10" spans="1:6" ht="89.25">
      <c r="A10" s="194"/>
      <c r="B10" s="436"/>
      <c r="C10" s="435" t="s">
        <v>605</v>
      </c>
      <c r="D10" s="437"/>
      <c r="E10" s="532">
        <v>3000</v>
      </c>
      <c r="F10" s="611" t="s">
        <v>607</v>
      </c>
    </row>
    <row r="11" spans="1:6" ht="51">
      <c r="A11" s="194"/>
      <c r="B11" s="436"/>
      <c r="C11" s="435" t="s">
        <v>606</v>
      </c>
      <c r="D11" s="437"/>
      <c r="E11" s="532"/>
      <c r="F11" s="612" t="s">
        <v>608</v>
      </c>
    </row>
    <row r="12" spans="1:6" ht="15.75">
      <c r="A12" s="609">
        <v>42018</v>
      </c>
      <c r="B12" s="436"/>
      <c r="C12" s="435" t="s">
        <v>331</v>
      </c>
      <c r="D12" s="437"/>
      <c r="E12" s="532"/>
      <c r="F12" s="610"/>
    </row>
    <row r="13" spans="1:6" ht="12.75">
      <c r="A13" s="195"/>
      <c r="B13" s="599"/>
      <c r="C13" s="600" t="s">
        <v>332</v>
      </c>
      <c r="D13" s="601"/>
      <c r="E13" s="601"/>
      <c r="F13" s="602"/>
    </row>
    <row r="14" spans="1:6" ht="38.25">
      <c r="A14" s="531">
        <v>42016</v>
      </c>
      <c r="B14" s="441"/>
      <c r="C14" s="435" t="s">
        <v>330</v>
      </c>
      <c r="D14" s="438"/>
      <c r="E14" s="532">
        <v>25000</v>
      </c>
      <c r="F14" s="606" t="s">
        <v>550</v>
      </c>
    </row>
    <row r="15" spans="1:6" ht="12.75">
      <c r="A15" s="195"/>
      <c r="B15" s="596"/>
      <c r="C15" s="597" t="s">
        <v>333</v>
      </c>
      <c r="D15" s="598"/>
      <c r="E15" s="598"/>
      <c r="F15" s="595"/>
    </row>
    <row r="16" spans="1:6" ht="12.75">
      <c r="A16" s="194" t="s">
        <v>353</v>
      </c>
      <c r="B16" s="436">
        <v>716</v>
      </c>
      <c r="C16" s="435" t="s">
        <v>334</v>
      </c>
      <c r="D16" s="437"/>
      <c r="E16" s="532">
        <v>2000</v>
      </c>
      <c r="F16" s="608" t="s">
        <v>551</v>
      </c>
    </row>
    <row r="17" spans="1:6" ht="25.5">
      <c r="A17" s="196"/>
      <c r="B17" s="440"/>
      <c r="C17" s="443" t="s">
        <v>552</v>
      </c>
      <c r="D17" s="439"/>
      <c r="E17" s="532">
        <v>10000</v>
      </c>
      <c r="F17" s="606" t="s">
        <v>553</v>
      </c>
    </row>
    <row r="18" spans="1:6" ht="12.75">
      <c r="A18" s="196"/>
      <c r="B18" s="440"/>
      <c r="C18" s="435" t="s">
        <v>528</v>
      </c>
      <c r="D18" s="439"/>
      <c r="E18" s="532">
        <v>700</v>
      </c>
      <c r="F18" s="608" t="s">
        <v>556</v>
      </c>
    </row>
    <row r="19" spans="1:6" ht="12.75">
      <c r="A19" s="196"/>
      <c r="B19" s="440"/>
      <c r="C19" s="435" t="s">
        <v>529</v>
      </c>
      <c r="D19" s="439"/>
      <c r="E19" s="532">
        <v>2500</v>
      </c>
      <c r="F19" s="607" t="s">
        <v>554</v>
      </c>
    </row>
    <row r="20" spans="1:6" ht="12.75">
      <c r="A20" s="196">
        <v>5</v>
      </c>
      <c r="B20" s="440"/>
      <c r="C20" s="435" t="s">
        <v>377</v>
      </c>
      <c r="D20" s="439"/>
      <c r="E20" s="532">
        <v>2500</v>
      </c>
      <c r="F20" s="608" t="s">
        <v>555</v>
      </c>
    </row>
    <row r="21" spans="1:6" ht="12.75">
      <c r="A21" s="196">
        <v>5</v>
      </c>
      <c r="B21" s="440"/>
      <c r="C21" s="435" t="s">
        <v>452</v>
      </c>
      <c r="D21" s="439"/>
      <c r="E21" s="532">
        <v>5000</v>
      </c>
      <c r="F21" s="607" t="s">
        <v>557</v>
      </c>
    </row>
    <row r="22" spans="1:6" ht="12.75">
      <c r="A22" s="196"/>
      <c r="B22" s="440"/>
      <c r="C22" s="435" t="s">
        <v>530</v>
      </c>
      <c r="D22" s="439"/>
      <c r="E22" s="532">
        <v>5000</v>
      </c>
      <c r="F22" s="608" t="s">
        <v>558</v>
      </c>
    </row>
    <row r="23" spans="1:6" ht="12.75">
      <c r="A23" s="196"/>
      <c r="B23" s="440"/>
      <c r="C23" s="435" t="s">
        <v>531</v>
      </c>
      <c r="D23" s="439"/>
      <c r="E23" s="532">
        <v>5000</v>
      </c>
      <c r="F23" s="607" t="s">
        <v>559</v>
      </c>
    </row>
    <row r="24" spans="1:6" ht="12.75">
      <c r="A24" s="197" t="s">
        <v>335</v>
      </c>
      <c r="B24" s="442"/>
      <c r="C24" s="443" t="s">
        <v>465</v>
      </c>
      <c r="D24" s="439"/>
      <c r="E24" s="532">
        <v>1000</v>
      </c>
      <c r="F24" s="608" t="s">
        <v>560</v>
      </c>
    </row>
    <row r="25" spans="1:6" ht="12.75">
      <c r="A25" s="197"/>
      <c r="B25" s="442"/>
      <c r="C25" s="443" t="s">
        <v>532</v>
      </c>
      <c r="D25" s="439"/>
      <c r="E25" s="532">
        <v>1500</v>
      </c>
      <c r="F25" s="607" t="s">
        <v>561</v>
      </c>
    </row>
    <row r="26" spans="1:6" ht="12.75">
      <c r="A26" s="196" t="s">
        <v>368</v>
      </c>
      <c r="B26" s="440"/>
      <c r="C26" s="435" t="s">
        <v>447</v>
      </c>
      <c r="D26" s="439"/>
      <c r="E26" s="532">
        <v>3000</v>
      </c>
      <c r="F26" s="608" t="s">
        <v>562</v>
      </c>
    </row>
    <row r="27" spans="1:6" ht="12.75">
      <c r="A27" s="197" t="s">
        <v>359</v>
      </c>
      <c r="B27" s="442"/>
      <c r="C27" s="443" t="s">
        <v>466</v>
      </c>
      <c r="D27" s="437"/>
      <c r="E27" s="532">
        <v>1500</v>
      </c>
      <c r="F27" s="607" t="s">
        <v>563</v>
      </c>
    </row>
    <row r="28" spans="1:6" ht="38.25">
      <c r="A28" s="197"/>
      <c r="B28" s="442"/>
      <c r="C28" s="443" t="s">
        <v>533</v>
      </c>
      <c r="D28" s="437"/>
      <c r="E28" s="532">
        <v>10000</v>
      </c>
      <c r="F28" s="605" t="s">
        <v>564</v>
      </c>
    </row>
    <row r="29" spans="1:6" ht="25.5">
      <c r="A29" s="194"/>
      <c r="B29" s="436"/>
      <c r="C29" s="435" t="s">
        <v>523</v>
      </c>
      <c r="D29" s="437"/>
      <c r="E29" s="532">
        <v>2500</v>
      </c>
      <c r="F29" s="606" t="s">
        <v>565</v>
      </c>
    </row>
    <row r="30" spans="1:6" ht="25.5">
      <c r="A30" s="194"/>
      <c r="B30" s="436"/>
      <c r="C30" s="435" t="s">
        <v>524</v>
      </c>
      <c r="D30" s="437"/>
      <c r="E30" s="535">
        <v>4500</v>
      </c>
      <c r="F30" s="605" t="s">
        <v>565</v>
      </c>
    </row>
    <row r="31" spans="1:6" ht="25.5">
      <c r="A31" s="194"/>
      <c r="B31" s="436"/>
      <c r="C31" s="435" t="s">
        <v>525</v>
      </c>
      <c r="D31" s="437"/>
      <c r="E31" s="532">
        <v>3000</v>
      </c>
      <c r="F31" s="606" t="s">
        <v>565</v>
      </c>
    </row>
    <row r="32" spans="1:6" ht="51">
      <c r="A32" s="194"/>
      <c r="B32" s="436"/>
      <c r="C32" s="435" t="s">
        <v>526</v>
      </c>
      <c r="D32" s="437"/>
      <c r="E32" s="532">
        <v>2000</v>
      </c>
      <c r="F32" s="605" t="s">
        <v>572</v>
      </c>
    </row>
    <row r="33" spans="1:6" ht="51">
      <c r="A33" s="194"/>
      <c r="B33" s="436"/>
      <c r="C33" s="435" t="s">
        <v>527</v>
      </c>
      <c r="D33" s="437"/>
      <c r="E33" s="532">
        <v>2000</v>
      </c>
      <c r="F33" s="606" t="s">
        <v>571</v>
      </c>
    </row>
    <row r="34" spans="1:6" ht="12.75">
      <c r="A34" s="197"/>
      <c r="B34" s="442"/>
      <c r="C34" s="443" t="s">
        <v>534</v>
      </c>
      <c r="D34" s="437"/>
      <c r="E34" s="532">
        <v>10000</v>
      </c>
      <c r="F34" s="605" t="s">
        <v>566</v>
      </c>
    </row>
    <row r="35" spans="1:6" ht="25.5">
      <c r="A35" s="196"/>
      <c r="B35" s="440"/>
      <c r="C35" s="435" t="s">
        <v>535</v>
      </c>
      <c r="D35" s="439"/>
      <c r="E35" s="532">
        <v>10000</v>
      </c>
      <c r="F35" s="606" t="s">
        <v>567</v>
      </c>
    </row>
    <row r="36" spans="1:6" ht="12.75">
      <c r="A36" s="196" t="s">
        <v>367</v>
      </c>
      <c r="B36" s="440"/>
      <c r="C36" s="435" t="s">
        <v>467</v>
      </c>
      <c r="D36" s="437"/>
      <c r="E36" s="532">
        <v>1500</v>
      </c>
      <c r="F36" s="605" t="s">
        <v>568</v>
      </c>
    </row>
    <row r="37" spans="1:6" ht="38.25">
      <c r="A37" s="196"/>
      <c r="B37" s="440"/>
      <c r="C37" s="435" t="s">
        <v>536</v>
      </c>
      <c r="D37" s="437"/>
      <c r="E37" s="532">
        <v>5000</v>
      </c>
      <c r="F37" s="606" t="s">
        <v>569</v>
      </c>
    </row>
    <row r="38" spans="1:6" ht="12.75">
      <c r="A38" s="196"/>
      <c r="B38" s="440"/>
      <c r="C38" s="435" t="s">
        <v>537</v>
      </c>
      <c r="D38" s="437"/>
      <c r="E38" s="532">
        <v>5000</v>
      </c>
      <c r="F38" s="605" t="s">
        <v>570</v>
      </c>
    </row>
    <row r="39" spans="1:6" ht="25.5">
      <c r="A39" s="196" t="s">
        <v>454</v>
      </c>
      <c r="B39" s="440"/>
      <c r="C39" s="435" t="s">
        <v>499</v>
      </c>
      <c r="D39" s="437"/>
      <c r="E39" s="532">
        <v>5000</v>
      </c>
      <c r="F39" s="606" t="s">
        <v>604</v>
      </c>
    </row>
    <row r="40" spans="1:6" ht="12.75">
      <c r="A40" s="198"/>
      <c r="B40" s="596"/>
      <c r="C40" s="597" t="s">
        <v>336</v>
      </c>
      <c r="D40" s="598"/>
      <c r="E40" s="598"/>
      <c r="F40" s="595"/>
    </row>
    <row r="41" spans="1:6" ht="38.25">
      <c r="A41" s="196" t="s">
        <v>355</v>
      </c>
      <c r="B41" s="440"/>
      <c r="C41" s="435" t="s">
        <v>468</v>
      </c>
      <c r="D41" s="437"/>
      <c r="E41" s="532">
        <v>35000</v>
      </c>
      <c r="F41" s="605" t="s">
        <v>573</v>
      </c>
    </row>
    <row r="42" spans="1:6" ht="51">
      <c r="A42" s="196"/>
      <c r="B42" s="440"/>
      <c r="C42" s="435" t="s">
        <v>542</v>
      </c>
      <c r="D42" s="437"/>
      <c r="E42" s="532">
        <v>20000</v>
      </c>
      <c r="F42" s="606" t="s">
        <v>574</v>
      </c>
    </row>
    <row r="43" spans="1:6" ht="25.5">
      <c r="A43" s="196" t="s">
        <v>354</v>
      </c>
      <c r="B43" s="440"/>
      <c r="C43" s="435" t="s">
        <v>451</v>
      </c>
      <c r="D43" s="439"/>
      <c r="E43" s="532">
        <v>5000</v>
      </c>
      <c r="F43" s="605" t="s">
        <v>575</v>
      </c>
    </row>
    <row r="44" spans="1:6" ht="25.5">
      <c r="A44" s="196" t="s">
        <v>354</v>
      </c>
      <c r="B44" s="440"/>
      <c r="C44" s="435" t="s">
        <v>469</v>
      </c>
      <c r="D44" s="439"/>
      <c r="E44" s="532">
        <v>10000</v>
      </c>
      <c r="F44" s="606" t="s">
        <v>576</v>
      </c>
    </row>
    <row r="45" spans="1:6" ht="12.75">
      <c r="A45" s="196"/>
      <c r="B45" s="440" t="s">
        <v>538</v>
      </c>
      <c r="C45" s="435" t="s">
        <v>504</v>
      </c>
      <c r="D45" s="439"/>
      <c r="E45" s="532">
        <v>15000</v>
      </c>
      <c r="F45" s="605" t="s">
        <v>577</v>
      </c>
    </row>
    <row r="46" spans="1:6" ht="25.5">
      <c r="A46" s="196" t="s">
        <v>354</v>
      </c>
      <c r="B46" s="440"/>
      <c r="C46" s="435" t="s">
        <v>470</v>
      </c>
      <c r="D46" s="437"/>
      <c r="E46" s="532">
        <v>9000</v>
      </c>
      <c r="F46" s="606" t="s">
        <v>578</v>
      </c>
    </row>
    <row r="47" spans="1:6" ht="25.5">
      <c r="A47" s="196" t="s">
        <v>354</v>
      </c>
      <c r="B47" s="440"/>
      <c r="C47" s="435" t="s">
        <v>471</v>
      </c>
      <c r="D47" s="437"/>
      <c r="E47" s="532">
        <v>10000</v>
      </c>
      <c r="F47" s="605" t="s">
        <v>579</v>
      </c>
    </row>
    <row r="48" spans="1:6" ht="12.75">
      <c r="A48" s="196" t="s">
        <v>453</v>
      </c>
      <c r="B48" s="440"/>
      <c r="C48" s="435" t="s">
        <v>337</v>
      </c>
      <c r="D48" s="437"/>
      <c r="E48" s="532">
        <v>150000</v>
      </c>
      <c r="F48" s="606" t="s">
        <v>580</v>
      </c>
    </row>
    <row r="49" spans="1:6" ht="25.5">
      <c r="A49" s="196" t="s">
        <v>366</v>
      </c>
      <c r="B49" s="440"/>
      <c r="C49" s="435" t="s">
        <v>443</v>
      </c>
      <c r="D49" s="437"/>
      <c r="E49" s="532">
        <v>10000</v>
      </c>
      <c r="F49" s="605" t="s">
        <v>581</v>
      </c>
    </row>
    <row r="50" spans="1:6" ht="12.75">
      <c r="A50" s="196" t="s">
        <v>366</v>
      </c>
      <c r="B50" s="440"/>
      <c r="C50" s="435" t="s">
        <v>338</v>
      </c>
      <c r="D50" s="439"/>
      <c r="E50" s="532">
        <v>100000</v>
      </c>
      <c r="F50" s="606" t="s">
        <v>582</v>
      </c>
    </row>
    <row r="51" spans="1:6" ht="25.5">
      <c r="A51" s="196" t="s">
        <v>366</v>
      </c>
      <c r="B51" s="440"/>
      <c r="C51" s="435" t="s">
        <v>341</v>
      </c>
      <c r="D51" s="437"/>
      <c r="E51" s="532">
        <v>10000</v>
      </c>
      <c r="F51" s="605" t="s">
        <v>583</v>
      </c>
    </row>
    <row r="52" spans="1:6" ht="12.75">
      <c r="A52" s="196" t="s">
        <v>366</v>
      </c>
      <c r="B52" s="440"/>
      <c r="C52" s="435" t="s">
        <v>342</v>
      </c>
      <c r="D52" s="437"/>
      <c r="E52" s="532">
        <v>40000</v>
      </c>
      <c r="F52" s="606" t="s">
        <v>584</v>
      </c>
    </row>
    <row r="53" spans="1:6" ht="12.75">
      <c r="A53" s="196" t="s">
        <v>366</v>
      </c>
      <c r="B53" s="440"/>
      <c r="C53" s="435" t="s">
        <v>343</v>
      </c>
      <c r="D53" s="437"/>
      <c r="E53" s="532">
        <v>50000</v>
      </c>
      <c r="F53" s="605" t="s">
        <v>585</v>
      </c>
    </row>
    <row r="54" spans="1:6" ht="38.25">
      <c r="A54" s="196" t="s">
        <v>366</v>
      </c>
      <c r="B54" s="440"/>
      <c r="C54" s="435" t="s">
        <v>474</v>
      </c>
      <c r="D54" s="437"/>
      <c r="E54" s="532">
        <v>120000</v>
      </c>
      <c r="F54" s="606" t="s">
        <v>586</v>
      </c>
    </row>
    <row r="55" spans="1:6" ht="25.5">
      <c r="A55" s="305" t="s">
        <v>366</v>
      </c>
      <c r="B55" s="440"/>
      <c r="C55" s="435" t="s">
        <v>472</v>
      </c>
      <c r="D55" s="437"/>
      <c r="E55" s="532">
        <v>15000</v>
      </c>
      <c r="F55" s="605" t="s">
        <v>587</v>
      </c>
    </row>
    <row r="56" spans="1:6" ht="25.5">
      <c r="A56" s="305" t="s">
        <v>366</v>
      </c>
      <c r="B56" s="440"/>
      <c r="C56" s="435" t="s">
        <v>473</v>
      </c>
      <c r="D56" s="437"/>
      <c r="E56" s="532">
        <v>20000</v>
      </c>
      <c r="F56" s="606" t="s">
        <v>588</v>
      </c>
    </row>
    <row r="57" spans="1:6" ht="25.5">
      <c r="A57" s="196"/>
      <c r="B57" s="440"/>
      <c r="C57" s="435" t="s">
        <v>543</v>
      </c>
      <c r="D57" s="439"/>
      <c r="E57" s="532">
        <v>5000</v>
      </c>
      <c r="F57" s="605" t="s">
        <v>589</v>
      </c>
    </row>
    <row r="58" spans="1:6" ht="38.25">
      <c r="A58" s="196" t="s">
        <v>357</v>
      </c>
      <c r="B58" s="440"/>
      <c r="C58" s="435" t="s">
        <v>539</v>
      </c>
      <c r="D58" s="439"/>
      <c r="E58" s="532">
        <v>40000</v>
      </c>
      <c r="F58" s="606" t="s">
        <v>590</v>
      </c>
    </row>
    <row r="59" spans="1:6" ht="12.75">
      <c r="A59" s="196" t="s">
        <v>360</v>
      </c>
      <c r="B59" s="440"/>
      <c r="C59" s="435" t="s">
        <v>345</v>
      </c>
      <c r="D59" s="437"/>
      <c r="E59" s="532">
        <v>10000</v>
      </c>
      <c r="F59" s="605" t="s">
        <v>591</v>
      </c>
    </row>
    <row r="60" spans="1:6" ht="12.75">
      <c r="A60" s="196" t="s">
        <v>360</v>
      </c>
      <c r="B60" s="440"/>
      <c r="C60" s="435" t="s">
        <v>346</v>
      </c>
      <c r="D60" s="437"/>
      <c r="E60" s="532">
        <v>10000</v>
      </c>
      <c r="F60" s="606" t="s">
        <v>591</v>
      </c>
    </row>
    <row r="61" spans="1:6" ht="12.75">
      <c r="A61" s="196"/>
      <c r="B61" s="440"/>
      <c r="C61" s="435" t="s">
        <v>540</v>
      </c>
      <c r="D61" s="437"/>
      <c r="E61" s="532">
        <v>10000</v>
      </c>
      <c r="F61" s="605" t="s">
        <v>591</v>
      </c>
    </row>
    <row r="62" spans="1:6" ht="12.75">
      <c r="A62" s="196" t="s">
        <v>360</v>
      </c>
      <c r="B62" s="440"/>
      <c r="C62" s="435" t="s">
        <v>347</v>
      </c>
      <c r="D62" s="437"/>
      <c r="E62" s="532">
        <v>10000</v>
      </c>
      <c r="F62" s="606" t="s">
        <v>592</v>
      </c>
    </row>
    <row r="63" spans="1:6" ht="25.5">
      <c r="A63" s="196" t="s">
        <v>360</v>
      </c>
      <c r="B63" s="440"/>
      <c r="C63" s="435" t="s">
        <v>444</v>
      </c>
      <c r="D63" s="437"/>
      <c r="E63" s="532">
        <v>10000</v>
      </c>
      <c r="F63" s="605" t="s">
        <v>593</v>
      </c>
    </row>
    <row r="64" spans="1:6" ht="25.5">
      <c r="A64" s="196" t="s">
        <v>361</v>
      </c>
      <c r="B64" s="440"/>
      <c r="C64" s="435" t="s">
        <v>475</v>
      </c>
      <c r="D64" s="439"/>
      <c r="E64" s="532">
        <v>4995</v>
      </c>
      <c r="F64" s="606" t="s">
        <v>594</v>
      </c>
    </row>
    <row r="65" spans="1:6" ht="25.5">
      <c r="A65" s="196" t="s">
        <v>361</v>
      </c>
      <c r="B65" s="440"/>
      <c r="C65" s="435" t="s">
        <v>501</v>
      </c>
      <c r="D65" s="439"/>
      <c r="E65" s="532">
        <v>94905</v>
      </c>
      <c r="F65" s="605" t="s">
        <v>595</v>
      </c>
    </row>
    <row r="66" spans="1:6" ht="24">
      <c r="A66" s="196"/>
      <c r="B66" s="440"/>
      <c r="C66" s="443" t="s">
        <v>541</v>
      </c>
      <c r="D66" s="439"/>
      <c r="E66" s="532">
        <v>15000</v>
      </c>
      <c r="F66" s="605" t="s">
        <v>596</v>
      </c>
    </row>
    <row r="67" spans="1:6" ht="25.5">
      <c r="A67" s="196" t="s">
        <v>362</v>
      </c>
      <c r="B67" s="440"/>
      <c r="C67" s="435" t="s">
        <v>340</v>
      </c>
      <c r="D67" s="437"/>
      <c r="E67" s="532">
        <v>15000</v>
      </c>
      <c r="F67" s="606" t="s">
        <v>597</v>
      </c>
    </row>
    <row r="68" spans="1:6" ht="25.5">
      <c r="A68" s="196" t="s">
        <v>364</v>
      </c>
      <c r="B68" s="440"/>
      <c r="C68" s="435" t="s">
        <v>477</v>
      </c>
      <c r="D68" s="439"/>
      <c r="E68" s="532">
        <v>5000</v>
      </c>
      <c r="F68" s="605" t="s">
        <v>598</v>
      </c>
    </row>
    <row r="69" spans="1:6" ht="25.5">
      <c r="A69" s="196" t="s">
        <v>505</v>
      </c>
      <c r="B69" s="440"/>
      <c r="C69" s="435" t="s">
        <v>344</v>
      </c>
      <c r="D69" s="437"/>
      <c r="E69" s="532">
        <v>298500</v>
      </c>
      <c r="F69" s="605" t="s">
        <v>599</v>
      </c>
    </row>
    <row r="70" spans="1:6" ht="12.75">
      <c r="A70" s="196" t="s">
        <v>367</v>
      </c>
      <c r="B70" s="440"/>
      <c r="C70" s="435" t="s">
        <v>348</v>
      </c>
      <c r="D70" s="437"/>
      <c r="E70" s="532">
        <v>60000</v>
      </c>
      <c r="F70" s="606" t="s">
        <v>600</v>
      </c>
    </row>
    <row r="71" spans="1:6" ht="12.75">
      <c r="A71" s="196" t="s">
        <v>367</v>
      </c>
      <c r="B71" s="440"/>
      <c r="C71" s="435" t="s">
        <v>476</v>
      </c>
      <c r="D71" s="437"/>
      <c r="E71" s="532">
        <v>20000</v>
      </c>
      <c r="F71" s="605" t="s">
        <v>601</v>
      </c>
    </row>
    <row r="72" spans="1:6" ht="25.5">
      <c r="A72" s="196" t="s">
        <v>365</v>
      </c>
      <c r="B72" s="440"/>
      <c r="C72" s="435" t="s">
        <v>500</v>
      </c>
      <c r="D72" s="437"/>
      <c r="E72" s="532">
        <v>80000</v>
      </c>
      <c r="F72" s="606" t="s">
        <v>602</v>
      </c>
    </row>
    <row r="73" spans="1:6" ht="12.75">
      <c r="A73" s="196" t="s">
        <v>363</v>
      </c>
      <c r="B73" s="440"/>
      <c r="C73" s="435" t="s">
        <v>339</v>
      </c>
      <c r="D73" s="439"/>
      <c r="E73" s="532">
        <v>20000</v>
      </c>
      <c r="F73" s="605" t="s">
        <v>603</v>
      </c>
    </row>
    <row r="74" spans="1:4" ht="12.75">
      <c r="A74" s="177"/>
      <c r="B74" s="444"/>
      <c r="C74" s="444"/>
      <c r="D74" s="444"/>
    </row>
    <row r="75" spans="2:4" ht="12.75">
      <c r="B75" s="444"/>
      <c r="C75" s="444"/>
      <c r="D75" s="444"/>
    </row>
    <row r="76" spans="2:4" ht="12.75">
      <c r="B76" s="444"/>
      <c r="C76" s="444"/>
      <c r="D76" s="44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>Heribanová</dc:creator>
  <cp:keywords/>
  <dc:description/>
  <cp:lastModifiedBy>Božena Krajčovičová</cp:lastModifiedBy>
  <cp:lastPrinted>2015-01-09T09:43:15Z</cp:lastPrinted>
  <dcterms:created xsi:type="dcterms:W3CDTF">2010-12-29T13:00:38Z</dcterms:created>
  <dcterms:modified xsi:type="dcterms:W3CDTF">2015-01-14T16:04:07Z</dcterms:modified>
  <cp:category/>
  <cp:version/>
  <cp:contentType/>
  <cp:contentStatus/>
</cp:coreProperties>
</file>